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585" windowHeight="10710" activeTab="1"/>
  </bookViews>
  <sheets>
    <sheet name="Rekapitulace stavby" sheetId="1" r:id="rId1"/>
    <sheet name="10 - Stavební část" sheetId="2" r:id="rId2"/>
    <sheet name="Pokyny pro vyplnění" sheetId="3" r:id="rId3"/>
  </sheets>
  <definedNames>
    <definedName name="_xlnm._FilterDatabase" localSheetId="1" hidden="1">'10 - Stavební část'!$C$101:$K$254</definedName>
    <definedName name="_xlnm.Print_Titles" localSheetId="1">'10 - Stavební část'!$101:$101</definedName>
    <definedName name="_xlnm.Print_Titles" localSheetId="0">'Rekapitulace stavby'!$49:$49</definedName>
    <definedName name="_xlnm.Print_Area" localSheetId="1">'10 - Stavební část'!$C$4:$J$36,'10 - Stavební část'!$C$42:$J$83,'10 - Stavební část'!$C$89:$K$254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J182" i="2" l="1"/>
  <c r="J181" i="2" l="1"/>
  <c r="P181" i="2" l="1"/>
  <c r="R181" i="2"/>
  <c r="T181" i="2"/>
  <c r="BE181" i="2"/>
  <c r="BF181" i="2"/>
  <c r="BG181" i="2"/>
  <c r="BH181" i="2"/>
  <c r="BI181" i="2"/>
  <c r="BK181" i="2"/>
  <c r="P182" i="2"/>
  <c r="R182" i="2"/>
  <c r="T182" i="2"/>
  <c r="BE182" i="2"/>
  <c r="BF182" i="2"/>
  <c r="BG182" i="2"/>
  <c r="BH182" i="2"/>
  <c r="BI182" i="2"/>
  <c r="BK182" i="2"/>
  <c r="AY52" i="1" l="1"/>
  <c r="AX52" i="1"/>
  <c r="BI254" i="2"/>
  <c r="BH254" i="2"/>
  <c r="BG254" i="2"/>
  <c r="BF254" i="2"/>
  <c r="T254" i="2"/>
  <c r="T253" i="2" s="1"/>
  <c r="R254" i="2"/>
  <c r="R253" i="2" s="1"/>
  <c r="P254" i="2"/>
  <c r="P253" i="2" s="1"/>
  <c r="BK254" i="2"/>
  <c r="BK253" i="2" s="1"/>
  <c r="J253" i="2" s="1"/>
  <c r="J82" i="2" s="1"/>
  <c r="J254" i="2"/>
  <c r="BE254" i="2" s="1"/>
  <c r="BI252" i="2"/>
  <c r="BH252" i="2"/>
  <c r="BG252" i="2"/>
  <c r="BF252" i="2"/>
  <c r="T252" i="2"/>
  <c r="T251" i="2" s="1"/>
  <c r="R252" i="2"/>
  <c r="R251" i="2" s="1"/>
  <c r="P252" i="2"/>
  <c r="P251" i="2" s="1"/>
  <c r="BK252" i="2"/>
  <c r="BK251" i="2" s="1"/>
  <c r="J251" i="2" s="1"/>
  <c r="J81" i="2" s="1"/>
  <c r="J252" i="2"/>
  <c r="BE252" i="2" s="1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T248" i="2" s="1"/>
  <c r="R249" i="2"/>
  <c r="P249" i="2"/>
  <c r="BK249" i="2"/>
  <c r="BK248" i="2" s="1"/>
  <c r="J249" i="2"/>
  <c r="BE249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R245" i="2"/>
  <c r="R244" i="2" s="1"/>
  <c r="P245" i="2"/>
  <c r="BK245" i="2"/>
  <c r="J245" i="2"/>
  <c r="BE245" i="2" s="1"/>
  <c r="BI243" i="2"/>
  <c r="BH243" i="2"/>
  <c r="BG243" i="2"/>
  <c r="BF243" i="2"/>
  <c r="T243" i="2"/>
  <c r="R243" i="2"/>
  <c r="P243" i="2"/>
  <c r="BK243" i="2"/>
  <c r="J243" i="2"/>
  <c r="BE243" i="2" s="1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BE230" i="2"/>
  <c r="T230" i="2"/>
  <c r="R230" i="2"/>
  <c r="P230" i="2"/>
  <c r="BK230" i="2"/>
  <c r="J230" i="2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P225" i="2" s="1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BK220" i="2" s="1"/>
  <c r="J220" i="2" s="1"/>
  <c r="J75" i="2" s="1"/>
  <c r="J221" i="2"/>
  <c r="BE221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BE215" i="2"/>
  <c r="T215" i="2"/>
  <c r="R215" i="2"/>
  <c r="P215" i="2"/>
  <c r="BK215" i="2"/>
  <c r="J215" i="2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BE207" i="2"/>
  <c r="T207" i="2"/>
  <c r="R207" i="2"/>
  <c r="P207" i="2"/>
  <c r="BK207" i="2"/>
  <c r="J207" i="2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BE205" i="2"/>
  <c r="T205" i="2"/>
  <c r="R205" i="2"/>
  <c r="P205" i="2"/>
  <c r="BK205" i="2"/>
  <c r="J205" i="2"/>
  <c r="BI204" i="2"/>
  <c r="BH204" i="2"/>
  <c r="BG204" i="2"/>
  <c r="BF204" i="2"/>
  <c r="T204" i="2"/>
  <c r="R204" i="2"/>
  <c r="R203" i="2" s="1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P199" i="2" s="1"/>
  <c r="BK200" i="2"/>
  <c r="J200" i="2"/>
  <c r="BE200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BK191" i="2" s="1"/>
  <c r="J191" i="2" s="1"/>
  <c r="J70" i="2" s="1"/>
  <c r="J192" i="2"/>
  <c r="BE192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5" i="2"/>
  <c r="BH185" i="2"/>
  <c r="BG185" i="2"/>
  <c r="BF185" i="2"/>
  <c r="T185" i="2"/>
  <c r="T184" i="2" s="1"/>
  <c r="R185" i="2"/>
  <c r="R184" i="2" s="1"/>
  <c r="P185" i="2"/>
  <c r="P184" i="2" s="1"/>
  <c r="BK185" i="2"/>
  <c r="BK184" i="2" s="1"/>
  <c r="J184" i="2" s="1"/>
  <c r="J68" i="2" s="1"/>
  <c r="J185" i="2"/>
  <c r="BE185" i="2" s="1"/>
  <c r="BI183" i="2"/>
  <c r="BH183" i="2"/>
  <c r="BG183" i="2"/>
  <c r="BF183" i="2"/>
  <c r="T183" i="2"/>
  <c r="R183" i="2"/>
  <c r="P183" i="2"/>
  <c r="BK183" i="2"/>
  <c r="J183" i="2"/>
  <c r="BE183" i="2" s="1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BE179" i="2"/>
  <c r="T179" i="2"/>
  <c r="R179" i="2"/>
  <c r="P179" i="2"/>
  <c r="BK179" i="2"/>
  <c r="J179" i="2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R174" i="2"/>
  <c r="P174" i="2"/>
  <c r="BK174" i="2"/>
  <c r="J174" i="2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1" i="2"/>
  <c r="BH171" i="2"/>
  <c r="BG171" i="2"/>
  <c r="BF171" i="2"/>
  <c r="BE171" i="2"/>
  <c r="T171" i="2"/>
  <c r="R171" i="2"/>
  <c r="P171" i="2"/>
  <c r="BK171" i="2"/>
  <c r="J171" i="2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BE167" i="2"/>
  <c r="T167" i="2"/>
  <c r="R167" i="2"/>
  <c r="P167" i="2"/>
  <c r="BK167" i="2"/>
  <c r="J167" i="2"/>
  <c r="BI166" i="2"/>
  <c r="BH166" i="2"/>
  <c r="BG166" i="2"/>
  <c r="BF166" i="2"/>
  <c r="BE166" i="2"/>
  <c r="T166" i="2"/>
  <c r="R166" i="2"/>
  <c r="P166" i="2"/>
  <c r="BK166" i="2"/>
  <c r="J166" i="2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R152" i="2" s="1"/>
  <c r="P153" i="2"/>
  <c r="BK153" i="2"/>
  <c r="J153" i="2"/>
  <c r="BE153" i="2" s="1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BE150" i="2"/>
  <c r="T150" i="2"/>
  <c r="R150" i="2"/>
  <c r="P150" i="2"/>
  <c r="BK150" i="2"/>
  <c r="J150" i="2"/>
  <c r="BI149" i="2"/>
  <c r="BH149" i="2"/>
  <c r="BG149" i="2"/>
  <c r="BF149" i="2"/>
  <c r="BE149" i="2"/>
  <c r="T149" i="2"/>
  <c r="R149" i="2"/>
  <c r="P149" i="2"/>
  <c r="BK149" i="2"/>
  <c r="J149" i="2"/>
  <c r="BI148" i="2"/>
  <c r="BH148" i="2"/>
  <c r="BG148" i="2"/>
  <c r="BF148" i="2"/>
  <c r="BE148" i="2"/>
  <c r="T148" i="2"/>
  <c r="R148" i="2"/>
  <c r="P148" i="2"/>
  <c r="BK148" i="2"/>
  <c r="J148" i="2"/>
  <c r="BI147" i="2"/>
  <c r="BH147" i="2"/>
  <c r="BG147" i="2"/>
  <c r="BF147" i="2"/>
  <c r="BE147" i="2"/>
  <c r="T147" i="2"/>
  <c r="R147" i="2"/>
  <c r="P147" i="2"/>
  <c r="BK147" i="2"/>
  <c r="J147" i="2"/>
  <c r="BI146" i="2"/>
  <c r="BH146" i="2"/>
  <c r="BG146" i="2"/>
  <c r="BF146" i="2"/>
  <c r="BE146" i="2"/>
  <c r="T146" i="2"/>
  <c r="R146" i="2"/>
  <c r="P146" i="2"/>
  <c r="BK146" i="2"/>
  <c r="J146" i="2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BE144" i="2"/>
  <c r="T144" i="2"/>
  <c r="R144" i="2"/>
  <c r="P144" i="2"/>
  <c r="BK144" i="2"/>
  <c r="J144" i="2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BE142" i="2"/>
  <c r="T142" i="2"/>
  <c r="R142" i="2"/>
  <c r="R141" i="2" s="1"/>
  <c r="P142" i="2"/>
  <c r="BK142" i="2"/>
  <c r="J142" i="2"/>
  <c r="BI140" i="2"/>
  <c r="BH140" i="2"/>
  <c r="BG140" i="2"/>
  <c r="BF140" i="2"/>
  <c r="T140" i="2"/>
  <c r="R140" i="2"/>
  <c r="P140" i="2"/>
  <c r="BK140" i="2"/>
  <c r="J140" i="2"/>
  <c r="BE140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P129" i="2" s="1"/>
  <c r="BK130" i="2"/>
  <c r="J130" i="2"/>
  <c r="BE130" i="2" s="1"/>
  <c r="BI127" i="2"/>
  <c r="BH127" i="2"/>
  <c r="BG127" i="2"/>
  <c r="BF127" i="2"/>
  <c r="T127" i="2"/>
  <c r="T126" i="2" s="1"/>
  <c r="R127" i="2"/>
  <c r="R126" i="2" s="1"/>
  <c r="P127" i="2"/>
  <c r="P126" i="2" s="1"/>
  <c r="BK127" i="2"/>
  <c r="BK126" i="2" s="1"/>
  <c r="J126" i="2" s="1"/>
  <c r="J62" i="2" s="1"/>
  <c r="J127" i="2"/>
  <c r="BE127" i="2" s="1"/>
  <c r="BI125" i="2"/>
  <c r="BH125" i="2"/>
  <c r="BG125" i="2"/>
  <c r="BF125" i="2"/>
  <c r="BE125" i="2"/>
  <c r="T125" i="2"/>
  <c r="R125" i="2"/>
  <c r="P125" i="2"/>
  <c r="BK125" i="2"/>
  <c r="J125" i="2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BE121" i="2"/>
  <c r="T121" i="2"/>
  <c r="R121" i="2"/>
  <c r="R120" i="2" s="1"/>
  <c r="P121" i="2"/>
  <c r="BK121" i="2"/>
  <c r="J121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R114" i="2" s="1"/>
  <c r="P115" i="2"/>
  <c r="BK115" i="2"/>
  <c r="J115" i="2"/>
  <c r="BE115" i="2" s="1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BE111" i="2"/>
  <c r="T111" i="2"/>
  <c r="R111" i="2"/>
  <c r="P111" i="2"/>
  <c r="BK111" i="2"/>
  <c r="J111" i="2"/>
  <c r="BI109" i="2"/>
  <c r="BH109" i="2"/>
  <c r="BG109" i="2"/>
  <c r="BF109" i="2"/>
  <c r="BE109" i="2"/>
  <c r="T109" i="2"/>
  <c r="R109" i="2"/>
  <c r="R108" i="2" s="1"/>
  <c r="P109" i="2"/>
  <c r="BK109" i="2"/>
  <c r="J109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F32" i="2" s="1"/>
  <c r="BB52" i="1" s="1"/>
  <c r="BB51" i="1" s="1"/>
  <c r="BF105" i="2"/>
  <c r="T105" i="2"/>
  <c r="R105" i="2"/>
  <c r="P105" i="2"/>
  <c r="P104" i="2" s="1"/>
  <c r="BK105" i="2"/>
  <c r="J105" i="2"/>
  <c r="BE105" i="2" s="1"/>
  <c r="J98" i="2"/>
  <c r="F98" i="2"/>
  <c r="F96" i="2"/>
  <c r="E94" i="2"/>
  <c r="J51" i="2"/>
  <c r="F51" i="2"/>
  <c r="F49" i="2"/>
  <c r="E47" i="2"/>
  <c r="J18" i="2"/>
  <c r="E18" i="2"/>
  <c r="F52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T186" i="2" l="1"/>
  <c r="T191" i="2"/>
  <c r="BK195" i="2"/>
  <c r="J195" i="2" s="1"/>
  <c r="J71" i="2" s="1"/>
  <c r="P203" i="2"/>
  <c r="R213" i="2"/>
  <c r="BK225" i="2"/>
  <c r="J225" i="2" s="1"/>
  <c r="J76" i="2" s="1"/>
  <c r="P229" i="2"/>
  <c r="T108" i="2"/>
  <c r="T120" i="2"/>
  <c r="T141" i="2"/>
  <c r="P186" i="2"/>
  <c r="R195" i="2"/>
  <c r="R199" i="2"/>
  <c r="T203" i="2"/>
  <c r="P244" i="2"/>
  <c r="BK120" i="2"/>
  <c r="J120" i="2" s="1"/>
  <c r="J61" i="2" s="1"/>
  <c r="T129" i="2"/>
  <c r="BK141" i="2"/>
  <c r="J141" i="2" s="1"/>
  <c r="J65" i="2" s="1"/>
  <c r="BK152" i="2"/>
  <c r="J152" i="2" s="1"/>
  <c r="J66" i="2" s="1"/>
  <c r="BK161" i="2"/>
  <c r="J161" i="2" s="1"/>
  <c r="J67" i="2" s="1"/>
  <c r="R186" i="2"/>
  <c r="R191" i="2"/>
  <c r="T195" i="2"/>
  <c r="P213" i="2"/>
  <c r="BK229" i="2"/>
  <c r="J229" i="2" s="1"/>
  <c r="J77" i="2" s="1"/>
  <c r="F34" i="2"/>
  <c r="BD52" i="1" s="1"/>
  <c r="BD51" i="1" s="1"/>
  <c r="W30" i="1" s="1"/>
  <c r="BK114" i="2"/>
  <c r="J114" i="2" s="1"/>
  <c r="J60" i="2" s="1"/>
  <c r="BK104" i="2"/>
  <c r="F31" i="2"/>
  <c r="BA52" i="1" s="1"/>
  <c r="BA51" i="1" s="1"/>
  <c r="AW51" i="1" s="1"/>
  <c r="AK27" i="1" s="1"/>
  <c r="P108" i="2"/>
  <c r="P114" i="2"/>
  <c r="P120" i="2"/>
  <c r="BK129" i="2"/>
  <c r="J129" i="2" s="1"/>
  <c r="J64" i="2" s="1"/>
  <c r="P141" i="2"/>
  <c r="P152" i="2"/>
  <c r="P161" i="2"/>
  <c r="BK186" i="2"/>
  <c r="J186" i="2" s="1"/>
  <c r="J69" i="2" s="1"/>
  <c r="P191" i="2"/>
  <c r="P195" i="2"/>
  <c r="T199" i="2"/>
  <c r="BK203" i="2"/>
  <c r="J203" i="2" s="1"/>
  <c r="J73" i="2" s="1"/>
  <c r="BK213" i="2"/>
  <c r="J213" i="2" s="1"/>
  <c r="J74" i="2" s="1"/>
  <c r="R220" i="2"/>
  <c r="R225" i="2"/>
  <c r="T229" i="2"/>
  <c r="P248" i="2"/>
  <c r="P247" i="2" s="1"/>
  <c r="BK199" i="2"/>
  <c r="J199" i="2" s="1"/>
  <c r="J72" i="2" s="1"/>
  <c r="T220" i="2"/>
  <c r="T225" i="2"/>
  <c r="BK244" i="2"/>
  <c r="J244" i="2" s="1"/>
  <c r="J78" i="2" s="1"/>
  <c r="R248" i="2"/>
  <c r="R247" i="2" s="1"/>
  <c r="R104" i="2"/>
  <c r="T114" i="2"/>
  <c r="R129" i="2"/>
  <c r="R128" i="2" s="1"/>
  <c r="T152" i="2"/>
  <c r="T104" i="2"/>
  <c r="BK108" i="2"/>
  <c r="J108" i="2" s="1"/>
  <c r="J59" i="2" s="1"/>
  <c r="T213" i="2"/>
  <c r="P220" i="2"/>
  <c r="R229" i="2"/>
  <c r="R161" i="2"/>
  <c r="F33" i="2"/>
  <c r="BC52" i="1" s="1"/>
  <c r="BC51" i="1" s="1"/>
  <c r="W29" i="1" s="1"/>
  <c r="T161" i="2"/>
  <c r="T244" i="2"/>
  <c r="J104" i="2"/>
  <c r="J58" i="2" s="1"/>
  <c r="R103" i="2"/>
  <c r="T247" i="2"/>
  <c r="W28" i="1"/>
  <c r="AX51" i="1"/>
  <c r="P128" i="2"/>
  <c r="J30" i="2"/>
  <c r="AV52" i="1" s="1"/>
  <c r="F30" i="2"/>
  <c r="AZ52" i="1" s="1"/>
  <c r="AZ51" i="1" s="1"/>
  <c r="J248" i="2"/>
  <c r="J80" i="2" s="1"/>
  <c r="BK247" i="2"/>
  <c r="J247" i="2" s="1"/>
  <c r="J79" i="2" s="1"/>
  <c r="F99" i="2"/>
  <c r="J31" i="2"/>
  <c r="AW52" i="1" s="1"/>
  <c r="J96" i="2"/>
  <c r="E92" i="2"/>
  <c r="W27" i="1" l="1"/>
  <c r="BK103" i="2"/>
  <c r="J103" i="2" s="1"/>
  <c r="J57" i="2" s="1"/>
  <c r="T103" i="2"/>
  <c r="P103" i="2"/>
  <c r="P102" i="2" s="1"/>
  <c r="AU52" i="1" s="1"/>
  <c r="AU51" i="1" s="1"/>
  <c r="BK128" i="2"/>
  <c r="J128" i="2" s="1"/>
  <c r="J63" i="2" s="1"/>
  <c r="T128" i="2"/>
  <c r="AY51" i="1"/>
  <c r="R102" i="2"/>
  <c r="AT52" i="1"/>
  <c r="W26" i="1"/>
  <c r="AV51" i="1"/>
  <c r="BK102" i="2" l="1"/>
  <c r="J102" i="2" s="1"/>
  <c r="J27" i="2" s="1"/>
  <c r="T102" i="2"/>
  <c r="J56" i="2"/>
  <c r="AK26" i="1"/>
  <c r="AT51" i="1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<sst xmlns="http://schemas.openxmlformats.org/spreadsheetml/2006/main" count="2668" uniqueCount="815">
  <si>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</si>
  <si>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</si>
  <si>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</si>
  <si>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</si>
  <si>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</si>
  <si>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</si>
  <si>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</si>
  <si>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{cecc7168-abed-464d-a03f-0c82fface1ce}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</si>
  <si>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</si>
  <si>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</si>
  <si>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</si>
  <si>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</si>
  <si>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</si>
  <si>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</si>
  <si>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</si>
  <si>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</si>
  <si>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</si>
  <si>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X950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</si>
  <si>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</si>
  <si>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</si>
  <si>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Kino Svět - rekonstrukce soc.zázemí</t>
  </si>
  <si>
    <t>0,1</t>
  </si>
  <si>
    <t>KSO:</t>
  </si>
  <si>
    <t>CC-CZ:</t>
  </si>
  <si>
    <t>1</t>
  </si>
  <si>
    <t>Místo:</t>
  </si>
  <si>
    <t>Cheb</t>
  </si>
  <si>
    <t>Datum:</t>
  </si>
  <si>
    <t>10</t>
  </si>
  <si>
    <t>100</t>
  </si>
  <si>
    <t>Zadavatel:</t>
  </si>
  <si>
    <t>IČ:</t>
  </si>
  <si>
    <t>Město Cheb</t>
  </si>
  <si>
    <t>DIČ:</t>
  </si>
  <si>
    <t>Uchazeč:</t>
  </si>
  <si>
    <t>Vyplň údaj</t>
  </si>
  <si>
    <t>Projektant:</t>
  </si>
  <si>
    <t>ing.arch.Luboš Mašek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</si>
  <si>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</si>
  <si>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</si>
  <si>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</si>
  <si>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</si>
  <si>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</si>
  <si>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</si>
  <si>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</si>
  <si>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</si>
  <si>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</si>
  <si>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</si>
  <si>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</si>
  <si>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</si>
  <si>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</si>
  <si>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</si>
  <si>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</si>
  <si>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</si>
  <si>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</si>
  <si>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</si>
  <si>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</si>
  <si>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</si>
  <si>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</si>
  <si>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</si>
  <si>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</si>
  <si>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</si>
  <si>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</si>
  <si>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</si>
  <si>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</si>
  <si>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</si>
  <si>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</si>
  <si>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</si>
  <si>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</si>
  <si>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</si>
  <si>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</si>
  <si>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</si>
  <si>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</si>
  <si>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</si>
  <si>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</si>
  <si>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</si>
  <si>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</si>
  <si>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</si>
  <si>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</si>
  <si>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Stavební část</t>
  </si>
  <si>
    <t>STA</t>
  </si>
  <si>
    <t>{0f606222-7740-4958-802f-eeee7af519ac}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</si>
  <si>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</si>
  <si>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</si>
  <si>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</si>
  <si>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</si>
  <si>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</si>
  <si>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</si>
  <si>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</si>
  <si>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</si>
  <si>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</si>
  <si>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</si>
  <si>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</si>
  <si>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</si>
  <si>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</si>
  <si>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</si>
  <si>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</si>
  <si>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</si>
  <si>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</si>
  <si>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</si>
  <si>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</si>
  <si>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</si>
  <si>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</si>
  <si>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</si>
  <si>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</si>
  <si>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</si>
  <si>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</si>
  <si>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</si>
  <si>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</si>
  <si>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</si>
  <si>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</si>
  <si>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</si>
  <si>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</si>
  <si>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</si>
  <si>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</si>
  <si>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</si>
  <si>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</si>
  <si>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</si>
  <si>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</si>
  <si>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</si>
  <si>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 xml:space="preserve">    24-M - Montáže vzduchotechnických zařízení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</si>
  <si>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</si>
  <si>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</si>
  <si>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</si>
  <si>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</si>
  <si>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</si>
  <si>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</si>
  <si>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</si>
  <si>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</si>
  <si>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</si>
  <si>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</si>
  <si>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</si>
  <si>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</si>
  <si>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</si>
  <si>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</si>
  <si>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</si>
  <si>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</si>
  <si>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</si>
  <si>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</si>
  <si>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</si>
  <si>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</si>
  <si>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</si>
  <si>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340238235</t>
  </si>
  <si>
    <t>Zazdívka otvorů pl do 1 m2 v příčkách nebo stěnách z příčkovek Ytong tl 150 mm</t>
  </si>
  <si>
    <t>m2</t>
  </si>
  <si>
    <t>CS ÚRS 2015 01</t>
  </si>
  <si>
    <t>4</t>
  </si>
  <si>
    <t>-1521619246</t>
  </si>
  <si>
    <t>342272323</t>
  </si>
  <si>
    <t>Příčky tl 100 mm z pórobetonových přesných hladkých příčkovek objemové hmotnosti 500 kg/m3</t>
  </si>
  <si>
    <t>210841976</t>
  </si>
  <si>
    <t>342272523</t>
  </si>
  <si>
    <t>Příčky tl 150 mm z pórobetonových přesných hladkých příčkovek objemové hmotnosti 500 kg/m3</t>
  </si>
  <si>
    <t>-1529993123</t>
  </si>
  <si>
    <t>6</t>
  </si>
  <si>
    <t>Úpravy povrchů, podlahy a osazování výplní</t>
  </si>
  <si>
    <t>612135101</t>
  </si>
  <si>
    <t>Hrubá výplň rýh ve stěnách maltou jakékoli šířky rýhy</t>
  </si>
  <si>
    <t>1185871305</t>
  </si>
  <si>
    <t>VV</t>
  </si>
  <si>
    <t>28,000*0,05</t>
  </si>
  <si>
    <t>5</t>
  </si>
  <si>
    <t>612311111</t>
  </si>
  <si>
    <t>Vápenná omítka hrubá jednovrstvá zatřená vnitřních stěn nanášená ručně</t>
  </si>
  <si>
    <t>-1106338870</t>
  </si>
  <si>
    <t>612311121</t>
  </si>
  <si>
    <t>Vápenná omítka hladká jednovrstvá vnitřních stěn nanášená ručně</t>
  </si>
  <si>
    <t>-813047209</t>
  </si>
  <si>
    <t>7</t>
  </si>
  <si>
    <t>632450134</t>
  </si>
  <si>
    <t>Vyrovnávací cementový potěr tl do 50 mm ze suchých směsí provedený v ploše</t>
  </si>
  <si>
    <t>-817190579</t>
  </si>
  <si>
    <t>9</t>
  </si>
  <si>
    <t>Ostatní konstrukce a práce, bourání</t>
  </si>
  <si>
    <t>8</t>
  </si>
  <si>
    <t>965042141</t>
  </si>
  <si>
    <t>Bourání podkladů pod dlažby nebo mazanin betonových nebo z litého asfaltu tl do 100 mm pl přes 4 m2</t>
  </si>
  <si>
    <t>m3</t>
  </si>
  <si>
    <t>-2011828546</t>
  </si>
  <si>
    <t>40,800*0,05</t>
  </si>
  <si>
    <t>968072455</t>
  </si>
  <si>
    <t>Vybourání kovových dveřních zárubní pl do 2 m2</t>
  </si>
  <si>
    <t>-1955804623</t>
  </si>
  <si>
    <t>974031132</t>
  </si>
  <si>
    <t>Vysekání rýh ve zdivu cihelném hl do 50 mm š do 70 mm</t>
  </si>
  <si>
    <t>m</t>
  </si>
  <si>
    <t>-1690579864</t>
  </si>
  <si>
    <t>11</t>
  </si>
  <si>
    <t>978059541</t>
  </si>
  <si>
    <t>Odsekání a odebrání obkladů stěn z vnitřních obkládaček plochy přes 1 m2</t>
  </si>
  <si>
    <t>714125894</t>
  </si>
  <si>
    <t>997</t>
  </si>
  <si>
    <t>Přesun sutě</t>
  </si>
  <si>
    <t>12</t>
  </si>
  <si>
    <t>997013111</t>
  </si>
  <si>
    <t>Vnitrostaveništní doprava suti a vybouraných hmot pro budovy v do 6 m s použitím mechanizace</t>
  </si>
  <si>
    <t>t</t>
  </si>
  <si>
    <t>-762671929</t>
  </si>
  <si>
    <t>13</t>
  </si>
  <si>
    <t>997013501</t>
  </si>
  <si>
    <t>Odvoz suti a vybouraných hmot na skládku nebo meziskládku do 1 km se složením</t>
  </si>
  <si>
    <t>-1525556815</t>
  </si>
  <si>
    <t>14</t>
  </si>
  <si>
    <t>997013509</t>
  </si>
  <si>
    <t>Příplatek k odvozu suti a vybouraných hmot na skládku ZKD 1 km přes 1 km</t>
  </si>
  <si>
    <t>25952209</t>
  </si>
  <si>
    <t>16,342*9 'Přepočtené koeficientem množství</t>
  </si>
  <si>
    <t>997013803</t>
  </si>
  <si>
    <t>Poplatek za uložení stavebního odpadu z keramických materiálů na skládce (skládkovné)</t>
  </si>
  <si>
    <t>1066880232</t>
  </si>
  <si>
    <t>998</t>
  </si>
  <si>
    <t>Přesun hmot</t>
  </si>
  <si>
    <t>16</t>
  </si>
  <si>
    <t>998017001</t>
  </si>
  <si>
    <t>Přesun hmot s omezením mechanizace pro budovy v do 6 m</t>
  </si>
  <si>
    <t>1817806145</t>
  </si>
  <si>
    <t>PSV</t>
  </si>
  <si>
    <t>Práce a dodávky PSV</t>
  </si>
  <si>
    <t>711</t>
  </si>
  <si>
    <t>Izolace proti vodě, vlhkosti a plynům</t>
  </si>
  <si>
    <t>17</t>
  </si>
  <si>
    <t>711193121</t>
  </si>
  <si>
    <t>Izolace proti zemní vlhkosti na vodorovné ploše těsnicí kaší AQUAFIN 2K</t>
  </si>
  <si>
    <t>-610219332</t>
  </si>
  <si>
    <t>1,58*0,8+1,57*0,8+1,4*1,22+1,4*1,22+0,88*1,62*2+3,39*1+2,46*2+3,18*1</t>
  </si>
  <si>
    <t>18</t>
  </si>
  <si>
    <t>711193131</t>
  </si>
  <si>
    <t>Izolace proti zemní vlhkosti na svislé ploše těsnicí kaší AQUAFIN 2K</t>
  </si>
  <si>
    <t>-611661683</t>
  </si>
  <si>
    <t>(1,58*2+0,8*2)*0,3</t>
  </si>
  <si>
    <t>(1,57*2+0,8*2)*0,3</t>
  </si>
  <si>
    <t>(1,4*2+1,22*2)*0,3*2</t>
  </si>
  <si>
    <t>(0,88*2+1,62*2)*0,3*2</t>
  </si>
  <si>
    <t>(3,39+1*2)*0,3</t>
  </si>
  <si>
    <t>(3,18+1*2)*0,3</t>
  </si>
  <si>
    <t>(2,46+1*2)*0,3</t>
  </si>
  <si>
    <t>19</t>
  </si>
  <si>
    <t>998711201</t>
  </si>
  <si>
    <t>Přesun hmot procentní pro izolace proti vodě, vlhkosti a plynům v objektech v do 6 m</t>
  </si>
  <si>
    <t>%</t>
  </si>
  <si>
    <t>-331117274</t>
  </si>
  <si>
    <t>721</t>
  </si>
  <si>
    <t>Zdravotechnika - vnitřní kanalizace</t>
  </si>
  <si>
    <t>20</t>
  </si>
  <si>
    <t>721010001</t>
  </si>
  <si>
    <t>Demontáž kanalizace</t>
  </si>
  <si>
    <t>h</t>
  </si>
  <si>
    <t>R-pol.</t>
  </si>
  <si>
    <t>-39581302</t>
  </si>
  <si>
    <t>721010002</t>
  </si>
  <si>
    <t>Přeložení stávajícího vedení pod stropem</t>
  </si>
  <si>
    <t>soubor</t>
  </si>
  <si>
    <t>356150997</t>
  </si>
  <si>
    <t>22</t>
  </si>
  <si>
    <t>721173722</t>
  </si>
  <si>
    <t>Potrubí kanalizační z PE připojovací DN 40</t>
  </si>
  <si>
    <t>786080449</t>
  </si>
  <si>
    <t>23</t>
  </si>
  <si>
    <t>721173723</t>
  </si>
  <si>
    <t>Potrubí kanalizační z PE připojovací DN 50</t>
  </si>
  <si>
    <t>-1168039230</t>
  </si>
  <si>
    <t>24</t>
  </si>
  <si>
    <t>721173726</t>
  </si>
  <si>
    <t>Potrubí kanalizační z PE připojovací DN 100</t>
  </si>
  <si>
    <t>-1861639800</t>
  </si>
  <si>
    <t>25</t>
  </si>
  <si>
    <t>721194104</t>
  </si>
  <si>
    <t>Vyvedení a upevnění odpadních výpustek DN 40</t>
  </si>
  <si>
    <t>kus</t>
  </si>
  <si>
    <t>-1272675152</t>
  </si>
  <si>
    <t>26</t>
  </si>
  <si>
    <t>721194105</t>
  </si>
  <si>
    <t>Vyvedení a upevnění odpadních výpustek DN 50</t>
  </si>
  <si>
    <t>-1745595813</t>
  </si>
  <si>
    <t>27</t>
  </si>
  <si>
    <t>721194109</t>
  </si>
  <si>
    <t>Vyvedení a upevnění odpadních výpustek DN 100</t>
  </si>
  <si>
    <t>-1352086908</t>
  </si>
  <si>
    <t>28</t>
  </si>
  <si>
    <t>721211421</t>
  </si>
  <si>
    <t>Vpusť podlahová se svislým odtokem DN 50/75/110 mřížka nerez 115x115</t>
  </si>
  <si>
    <t>-1821188274</t>
  </si>
  <si>
    <t>29</t>
  </si>
  <si>
    <t>998721201</t>
  </si>
  <si>
    <t>Přesun hmot procentní pro vnitřní kanalizace v objektech v do 6 m</t>
  </si>
  <si>
    <t>-1040092067</t>
  </si>
  <si>
    <t>722</t>
  </si>
  <si>
    <t>Zdravotechnika - vnitřní vodovod</t>
  </si>
  <si>
    <t>30</t>
  </si>
  <si>
    <t>722010001</t>
  </si>
  <si>
    <t>Demontáž vodovodu</t>
  </si>
  <si>
    <t>-2125713182</t>
  </si>
  <si>
    <t>31</t>
  </si>
  <si>
    <t>722174002</t>
  </si>
  <si>
    <t>Potrubí vodovodní plastové PPR svar polyfuze PN 16 D 20 x 2,8 mm</t>
  </si>
  <si>
    <t>-1279847662</t>
  </si>
  <si>
    <t>32</t>
  </si>
  <si>
    <t>722174003</t>
  </si>
  <si>
    <t>Potrubí vodovodní plastové PPR svar polyfuze PN 16 D 25 x 3,5 mm</t>
  </si>
  <si>
    <t>1306212751</t>
  </si>
  <si>
    <t>33</t>
  </si>
  <si>
    <t>722181221</t>
  </si>
  <si>
    <t>Ochrana vodovodního potrubí přilepenými tepelně izolačními trubicemi z PE tl do 10 mm DN do 22 mm</t>
  </si>
  <si>
    <t>-43590135</t>
  </si>
  <si>
    <t>34</t>
  </si>
  <si>
    <t>722181222</t>
  </si>
  <si>
    <t>Ochrana vodovodního potrubí přilepenými tepelně izolačními trubicemi z PE tl do 10 mm DN do 42 mm</t>
  </si>
  <si>
    <t>-964408192</t>
  </si>
  <si>
    <t>35</t>
  </si>
  <si>
    <t>722290226</t>
  </si>
  <si>
    <t>Zkouška těsnosti vodovodního potrubí závitového do DN 50</t>
  </si>
  <si>
    <t>1739783595</t>
  </si>
  <si>
    <t>36</t>
  </si>
  <si>
    <t>722290234</t>
  </si>
  <si>
    <t>Proplach a dezinfekce vodovodního potrubí do DN 80</t>
  </si>
  <si>
    <t>-1213301757</t>
  </si>
  <si>
    <t>37</t>
  </si>
  <si>
    <t>998722201</t>
  </si>
  <si>
    <t>Přesun hmot procentní pro vnitřní vodovod v objektech v do 6 m</t>
  </si>
  <si>
    <t>-259970790</t>
  </si>
  <si>
    <t>725</t>
  </si>
  <si>
    <t>Zdravotechnika - zařizovací předměty</t>
  </si>
  <si>
    <t>38</t>
  </si>
  <si>
    <t>725010001</t>
  </si>
  <si>
    <t>Demontáž doplňků ZTI</t>
  </si>
  <si>
    <t>1874120822</t>
  </si>
  <si>
    <t>39</t>
  </si>
  <si>
    <t>725110814</t>
  </si>
  <si>
    <t>Demontáž klozetu Kombi, odsávací</t>
  </si>
  <si>
    <t>-738201146</t>
  </si>
  <si>
    <t>40</t>
  </si>
  <si>
    <t>725112021</t>
  </si>
  <si>
    <t>Klozet keramický závěsný na nosné stěny s hlubokým splachováním odpad vodorovný</t>
  </si>
  <si>
    <t>-1571845154</t>
  </si>
  <si>
    <t>41</t>
  </si>
  <si>
    <t>725121523</t>
  </si>
  <si>
    <t>Pisoárový záchodek automatický pro bateriové napájení</t>
  </si>
  <si>
    <t>-1934877629</t>
  </si>
  <si>
    <t>42</t>
  </si>
  <si>
    <t>725122817</t>
  </si>
  <si>
    <t>Demontáž pisoárových stání bez nádrže a jedním záchodkem</t>
  </si>
  <si>
    <t>1081286394</t>
  </si>
  <si>
    <t>43</t>
  </si>
  <si>
    <t>725210821</t>
  </si>
  <si>
    <t>Demontáž umyvadel bez výtokových armatur</t>
  </si>
  <si>
    <t>-568343920</t>
  </si>
  <si>
    <t>44</t>
  </si>
  <si>
    <t>725211623</t>
  </si>
  <si>
    <t>Umyvadlo keramické připevněné na stěnu šrouby bílé se sloupem na sifon 600 mm</t>
  </si>
  <si>
    <t>1823330918</t>
  </si>
  <si>
    <t>45</t>
  </si>
  <si>
    <t>725810811</t>
  </si>
  <si>
    <t>Demontáž ventilů výtokových nástěnných</t>
  </si>
  <si>
    <t>-549534049</t>
  </si>
  <si>
    <t>46</t>
  </si>
  <si>
    <t>725813111</t>
  </si>
  <si>
    <t>Ventil rohový bez připojovací trubičky nebo flexi hadičky G 1/2</t>
  </si>
  <si>
    <t>-1704727972</t>
  </si>
  <si>
    <t>47</t>
  </si>
  <si>
    <t>725820801</t>
  </si>
  <si>
    <t>Demontáž baterie</t>
  </si>
  <si>
    <t>1404175411</t>
  </si>
  <si>
    <t>48</t>
  </si>
  <si>
    <t>725822642</t>
  </si>
  <si>
    <t>Baterie umyvadlové automatické senzorové s přívodem teplé a studené vody</t>
  </si>
  <si>
    <t>1599105814</t>
  </si>
  <si>
    <t>49</t>
  </si>
  <si>
    <t>998725201</t>
  </si>
  <si>
    <t>Přesun hmot procentní pro zařizovací předměty v objektech v do 6 m</t>
  </si>
  <si>
    <t>1812479988</t>
  </si>
  <si>
    <t>50</t>
  </si>
  <si>
    <t>K001</t>
  </si>
  <si>
    <t>Montáž doplňků sociálního zařízení</t>
  </si>
  <si>
    <t>1533685313</t>
  </si>
  <si>
    <t>51</t>
  </si>
  <si>
    <t>M</t>
  </si>
  <si>
    <t>PR B2132</t>
  </si>
  <si>
    <t>-2091315047</t>
  </si>
  <si>
    <t>52</t>
  </si>
  <si>
    <t>PR B2133</t>
  </si>
  <si>
    <t>1376725680</t>
  </si>
  <si>
    <t>53</t>
  </si>
  <si>
    <t>PR B2PE</t>
  </si>
  <si>
    <t>Dělící stěna pro urinál</t>
  </si>
  <si>
    <t>-1569327084</t>
  </si>
  <si>
    <t>54</t>
  </si>
  <si>
    <t>PR BSM1</t>
  </si>
  <si>
    <t>-852378848</t>
  </si>
  <si>
    <t>55</t>
  </si>
  <si>
    <t>PR BSM1A</t>
  </si>
  <si>
    <t>-1768441991</t>
  </si>
  <si>
    <t>56</t>
  </si>
  <si>
    <t>PR BSM1.1</t>
  </si>
  <si>
    <t>1278061699</t>
  </si>
  <si>
    <t>57</t>
  </si>
  <si>
    <t>-2066034179</t>
  </si>
  <si>
    <t>58</t>
  </si>
  <si>
    <t>996240745</t>
  </si>
  <si>
    <t>59</t>
  </si>
  <si>
    <t>PR BORN</t>
  </si>
  <si>
    <t>Osoušeč rukou nástěnný</t>
  </si>
  <si>
    <t>-779915911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</si>
  <si>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</si>
  <si>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</si>
  <si>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</si>
  <si>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</si>
  <si>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</si>
  <si>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-1359142830</t>
  </si>
  <si>
    <t>733</t>
  </si>
  <si>
    <t>Ústřední vytápění - rozvodné potrubí</t>
  </si>
  <si>
    <t>61</t>
  </si>
  <si>
    <t>733120815</t>
  </si>
  <si>
    <t>Demontáž potrubí ocelového hladkého do D 38</t>
  </si>
  <si>
    <t>-72161041</t>
  </si>
  <si>
    <t>62</t>
  </si>
  <si>
    <t>733223102</t>
  </si>
  <si>
    <t>Potrubí měděné tvrdé spojované měkkým pájením D 15x1</t>
  </si>
  <si>
    <t>1528513228</t>
  </si>
  <si>
    <t>63</t>
  </si>
  <si>
    <t>733291101</t>
  </si>
  <si>
    <t>Zkouška těsnosti potrubí měděné do D 35x1,5</t>
  </si>
  <si>
    <t>-890229043</t>
  </si>
  <si>
    <t>64</t>
  </si>
  <si>
    <t>998733201</t>
  </si>
  <si>
    <t>Přesun hmot procentní pro rozvody potrubí v objektech v do 6 m</t>
  </si>
  <si>
    <t>-702619456</t>
  </si>
  <si>
    <t>734</t>
  </si>
  <si>
    <t>Ústřední vytápění - armatury</t>
  </si>
  <si>
    <t>65</t>
  </si>
  <si>
    <t>734221686</t>
  </si>
  <si>
    <t>Termostatická hlavice vosková PN 10 do 110°C otopných těles VK</t>
  </si>
  <si>
    <t>944309371</t>
  </si>
  <si>
    <t>66</t>
  </si>
  <si>
    <t>734261402</t>
  </si>
  <si>
    <t>Armatura připojovací rohová G 1/2x18 PN 10 do 110°C radiátorů typu VK</t>
  </si>
  <si>
    <t>1208156519</t>
  </si>
  <si>
    <t>67</t>
  </si>
  <si>
    <t>998734201</t>
  </si>
  <si>
    <t>Přesun hmot procentní pro armatury v objektech v do 6 m</t>
  </si>
  <si>
    <t>-344502323</t>
  </si>
  <si>
    <t>735</t>
  </si>
  <si>
    <t>Ústřední vytápění - otopná tělesa</t>
  </si>
  <si>
    <t>68</t>
  </si>
  <si>
    <t>735151821</t>
  </si>
  <si>
    <t>Demontáž otopného tělesa panelového dvouřadého délka do 1500 mm</t>
  </si>
  <si>
    <t>-950108791</t>
  </si>
  <si>
    <t>69</t>
  </si>
  <si>
    <t>735152579</t>
  </si>
  <si>
    <t>Otopné těleso panelové Korado Radik Ventil Kompakt typ 22 VK výška/délka 600/1200 mm</t>
  </si>
  <si>
    <t>-241445072</t>
  </si>
  <si>
    <t>70</t>
  </si>
  <si>
    <t>998735201</t>
  </si>
  <si>
    <t>Přesun hmot procentní pro otopná tělesa v objektech v do 6 m</t>
  </si>
  <si>
    <t>-939163863</t>
  </si>
  <si>
    <t>763</t>
  </si>
  <si>
    <t>Konstrukce suché výstavby</t>
  </si>
  <si>
    <t>71</t>
  </si>
  <si>
    <t>763131451</t>
  </si>
  <si>
    <t>SDK podhled deska 1xH2 12,5 bez TI dvouvrstvá spodní kce profil CD+UD</t>
  </si>
  <si>
    <t>CS ÚRS 2017 01</t>
  </si>
  <si>
    <t>671377248</t>
  </si>
  <si>
    <t>72</t>
  </si>
  <si>
    <t>763135811</t>
  </si>
  <si>
    <t>Demontáž podhledu sádrokartonového</t>
  </si>
  <si>
    <t>479379252</t>
  </si>
  <si>
    <t>73</t>
  </si>
  <si>
    <t>998763200</t>
  </si>
  <si>
    <t>Přesun hmot procentní pro dřevostavby v objektech v do 6 m</t>
  </si>
  <si>
    <t>-1844975150</t>
  </si>
  <si>
    <t>766</t>
  </si>
  <si>
    <t>Konstrukce truhlářské</t>
  </si>
  <si>
    <t>74</t>
  </si>
  <si>
    <t>766660171</t>
  </si>
  <si>
    <t>Montáž dveřních křídel otvíravých 1křídlových š do 0,8 m do obložkové zárubně</t>
  </si>
  <si>
    <t>-1222085742</t>
  </si>
  <si>
    <t>75</t>
  </si>
  <si>
    <t>611656100-1</t>
  </si>
  <si>
    <t>dveře vnitřní Pera grey DA</t>
  </si>
  <si>
    <t>2108571629</t>
  </si>
  <si>
    <t>76</t>
  </si>
  <si>
    <t>766660722</t>
  </si>
  <si>
    <t>Montáž dveřního kování - zámku</t>
  </si>
  <si>
    <t>2077409131</t>
  </si>
  <si>
    <t>77</t>
  </si>
  <si>
    <t>549240001</t>
  </si>
  <si>
    <t>kování</t>
  </si>
  <si>
    <t>1673498503</t>
  </si>
  <si>
    <t>78</t>
  </si>
  <si>
    <t>549240002</t>
  </si>
  <si>
    <t>kování WC</t>
  </si>
  <si>
    <t>925958963</t>
  </si>
  <si>
    <t>79</t>
  </si>
  <si>
    <t>766682111</t>
  </si>
  <si>
    <t>Montáž zárubní obložkových pro dveře jednokřídlové tl stěny do 170 mm</t>
  </si>
  <si>
    <t>935182018</t>
  </si>
  <si>
    <t>80</t>
  </si>
  <si>
    <t>611822580</t>
  </si>
  <si>
    <t>zárubeň obložková pro dveře 1křídlové 60,70,80,90x197 cm, tl. 6 - 17 - Pera grey DA</t>
  </si>
  <si>
    <t>588545170</t>
  </si>
  <si>
    <t>81</t>
  </si>
  <si>
    <t>766691914</t>
  </si>
  <si>
    <t>Vyvěšení nebo zavěšení dřevěných křídel dveří pl do 2 m2</t>
  </si>
  <si>
    <t>1306008038</t>
  </si>
  <si>
    <t>82</t>
  </si>
  <si>
    <t>998766201</t>
  </si>
  <si>
    <t>Přesun hmot procentní pro konstrukce truhlářské v objektech v do 6 m</t>
  </si>
  <si>
    <t>-621087248</t>
  </si>
  <si>
    <t>767</t>
  </si>
  <si>
    <t>Konstrukce zámečnické</t>
  </si>
  <si>
    <t>83</t>
  </si>
  <si>
    <t>767810113</t>
  </si>
  <si>
    <t>Montáž mřížek větracích čtyřhranných průřezu do 0,03 m2</t>
  </si>
  <si>
    <t>507320770</t>
  </si>
  <si>
    <t>84</t>
  </si>
  <si>
    <t>562456070</t>
  </si>
  <si>
    <t>mřížka VZT</t>
  </si>
  <si>
    <t>504996293</t>
  </si>
  <si>
    <t>85</t>
  </si>
  <si>
    <t>767810901</t>
  </si>
  <si>
    <t>Demontáž mřížek</t>
  </si>
  <si>
    <t>-2000637366</t>
  </si>
  <si>
    <t>86</t>
  </si>
  <si>
    <t>767990001</t>
  </si>
  <si>
    <t>M+D zrcadlo 3000x750 - viz PD</t>
  </si>
  <si>
    <t>-1043910165</t>
  </si>
  <si>
    <t>87</t>
  </si>
  <si>
    <t>767990002</t>
  </si>
  <si>
    <t>M+D zrcadlo 2265x750 - viz PD</t>
  </si>
  <si>
    <t>-868263769</t>
  </si>
  <si>
    <t>88</t>
  </si>
  <si>
    <t>998767201</t>
  </si>
  <si>
    <t>Přesun hmot procentní pro zámečnické konstrukce v objektech v do 6 m</t>
  </si>
  <si>
    <t>-453116330</t>
  </si>
  <si>
    <t>771</t>
  </si>
  <si>
    <t>Podlahy z dlaždic</t>
  </si>
  <si>
    <t>89</t>
  </si>
  <si>
    <t>771574153</t>
  </si>
  <si>
    <t>Montáž podlah keramických velkoformátových lepených rozlivovým lepidlem přes 2 do 4 ks/ m2</t>
  </si>
  <si>
    <t>140265550</t>
  </si>
  <si>
    <t>90</t>
  </si>
  <si>
    <t>597613090-1</t>
  </si>
  <si>
    <t>dlaždice keramické 600x600 kalibrované - PR A1772A</t>
  </si>
  <si>
    <t>995636230</t>
  </si>
  <si>
    <t>38,8*1,1 'Přepočtené koeficientem množství</t>
  </si>
  <si>
    <t>91</t>
  </si>
  <si>
    <t>998771201</t>
  </si>
  <si>
    <t>Přesun hmot procentní pro podlahy z dlaždic v objektech v do 6 m</t>
  </si>
  <si>
    <t>-1571688696</t>
  </si>
  <si>
    <t>776</t>
  </si>
  <si>
    <t>Podlahy povlakové</t>
  </si>
  <si>
    <t>92</t>
  </si>
  <si>
    <t>776511810</t>
  </si>
  <si>
    <t>Demontáž lepených povlakových podlah bez podložky ručně</t>
  </si>
  <si>
    <t>1033022319</t>
  </si>
  <si>
    <t>93</t>
  </si>
  <si>
    <t>776990112</t>
  </si>
  <si>
    <t>Vyrovnání podkladu samonivelační stěrkou tl 3 mm pevnosti 30 Mpa</t>
  </si>
  <si>
    <t>580628153</t>
  </si>
  <si>
    <t>94</t>
  </si>
  <si>
    <t>998776201</t>
  </si>
  <si>
    <t>Přesun hmot procentní pro podlahy povlakové v objektech v do 6 m</t>
  </si>
  <si>
    <t>-1067477066</t>
  </si>
  <si>
    <t>781</t>
  </si>
  <si>
    <t>Dokončovací práce - obklady</t>
  </si>
  <si>
    <t>95</t>
  </si>
  <si>
    <t>781474153</t>
  </si>
  <si>
    <t>Montáž obkladů vnitřních keramických velkoformátových do 4 ks/m2 lepených flexibilním lepidlem</t>
  </si>
  <si>
    <t>-1122642027</t>
  </si>
  <si>
    <t>96</t>
  </si>
  <si>
    <t>59761081-1</t>
  </si>
  <si>
    <t>obkládačky keramické 600x600 kalibrované - PR A1772A, PR A1775A</t>
  </si>
  <si>
    <t>-588611225</t>
  </si>
  <si>
    <t>159,6*1,1 'Přepočtené koeficientem množství</t>
  </si>
  <si>
    <t>97</t>
  </si>
  <si>
    <t>781479191</t>
  </si>
  <si>
    <t>Příplatek k montáži obkladů vnitřních keramických hladkých za plochu do 10 m2</t>
  </si>
  <si>
    <t>2007376709</t>
  </si>
  <si>
    <t>98</t>
  </si>
  <si>
    <t>781495115</t>
  </si>
  <si>
    <t>Spárování vnitřních obkladů silikonem</t>
  </si>
  <si>
    <t>-1917541532</t>
  </si>
  <si>
    <t>(1,58*2+0,8*2)</t>
  </si>
  <si>
    <t>(1,57*2+0,8*2)</t>
  </si>
  <si>
    <t>(1,4*2+1,22*2)*2</t>
  </si>
  <si>
    <t>(0,88*2+1,62*2)*2</t>
  </si>
  <si>
    <t>(3,39*2+3,41*2)</t>
  </si>
  <si>
    <t>(3,18*2+1,99*2)</t>
  </si>
  <si>
    <t>(2,46*2+3,41*2)</t>
  </si>
  <si>
    <t>2,18*40</t>
  </si>
  <si>
    <t>99</t>
  </si>
  <si>
    <t>998781201</t>
  </si>
  <si>
    <t>Přesun hmot procentní pro obklady keramické v objektech v do 6 m</t>
  </si>
  <si>
    <t>536872004</t>
  </si>
  <si>
    <t>784</t>
  </si>
  <si>
    <t>Dokončovací práce - malby a tapety</t>
  </si>
  <si>
    <t>784181101</t>
  </si>
  <si>
    <t>Základní akrylátová jednonásobná penetrace podkladu v místnostech výšky do 3,80m</t>
  </si>
  <si>
    <t>1012090232</t>
  </si>
  <si>
    <t>101</t>
  </si>
  <si>
    <t>784221101</t>
  </si>
  <si>
    <t>Dvojnásobné bílé malby  ze směsí za sucha dobře otěruvzdorných v místnostech do 3,80 m</t>
  </si>
  <si>
    <t>286137203</t>
  </si>
  <si>
    <t>Práce a dodávky M</t>
  </si>
  <si>
    <t>21-M</t>
  </si>
  <si>
    <t>Elektromontáže</t>
  </si>
  <si>
    <t>102</t>
  </si>
  <si>
    <t>210809001</t>
  </si>
  <si>
    <t>Demontáž elektroinstalace</t>
  </si>
  <si>
    <t>-666283860</t>
  </si>
  <si>
    <t>103</t>
  </si>
  <si>
    <t>210809002</t>
  </si>
  <si>
    <t>M+D elektroinstalace - (specifikace svítidel viz PD)</t>
  </si>
  <si>
    <t>-41790653</t>
  </si>
  <si>
    <t>24-M</t>
  </si>
  <si>
    <t>Montáže vzduchotechnických zařízení</t>
  </si>
  <si>
    <t>104</t>
  </si>
  <si>
    <t>240019001</t>
  </si>
  <si>
    <t>Úprava ukončení VZT na nové ventilační mřížky</t>
  </si>
  <si>
    <t>1754218834</t>
  </si>
  <si>
    <t>VRN</t>
  </si>
  <si>
    <t>Vedlejší rozpočtové náklady</t>
  </si>
  <si>
    <t>105</t>
  </si>
  <si>
    <t>999010001</t>
  </si>
  <si>
    <t>Vedlejší náklady</t>
  </si>
  <si>
    <t>-2105994489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</si>
  <si>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</si>
  <si>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</si>
  <si>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</si>
  <si>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</si>
  <si>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</si>
  <si>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</si>
  <si>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</si>
  <si>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</si>
  <si>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</si>
  <si>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</si>
  <si>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</si>
  <si>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</si>
  <si>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</si>
  <si>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</si>
  <si>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</si>
  <si>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</si>
  <si>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</si>
  <si>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</si>
  <si>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</si>
  <si>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</si>
  <si>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</si>
  <si>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</si>
  <si>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</si>
  <si>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</si>
  <si>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</si>
  <si>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</si>
  <si>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</si>
  <si>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</si>
  <si>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</si>
  <si>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</si>
  <si>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</si>
  <si>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</si>
  <si>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</si>
  <si>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</si>
  <si>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</si>
  <si>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</si>
  <si>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</si>
  <si>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</si>
  <si>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</si>
  <si>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</si>
  <si>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</si>
  <si>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</si>
  <si>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</si>
  <si>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</si>
  <si>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</si>
  <si>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</si>
  <si>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</si>
  <si>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</si>
  <si>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</si>
  <si>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</si>
  <si>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</si>
  <si>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</si>
  <si>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</si>
  <si>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</si>
  <si>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</si>
  <si>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</si>
  <si>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</si>
  <si>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</si>
  <si>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</si>
  <si>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</si>
  <si>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</si>
  <si>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</si>
  <si>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</si>
  <si>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</si>
  <si>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</si>
  <si>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</si>
  <si>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</si>
  <si>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</si>
  <si>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</si>
  <si>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</si>
  <si>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</si>
  <si>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</si>
  <si>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</si>
  <si>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</si>
  <si>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</si>
  <si>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</si>
  <si>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</si>
  <si>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</si>
  <si>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</si>
  <si>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</si>
  <si>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</si>
  <si>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</si>
  <si>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</si>
  <si>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</si>
  <si>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</si>
  <si>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</si>
  <si>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</si>
  <si>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</si>
  <si>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</si>
  <si>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</si>
  <si>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</si>
  <si>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</si>
  <si>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</si>
  <si>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</si>
  <si>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</si>
  <si>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</si>
  <si>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</si>
  <si>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</si>
  <si>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</si>
  <si>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</si>
  <si>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</si>
  <si>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</si>
  <si>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</si>
  <si>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</si>
  <si>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</si>
  <si>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</si>
  <si>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</si>
  <si>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</si>
  <si>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</si>
  <si>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</si>
  <si>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</si>
  <si>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</si>
  <si>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</si>
  <si>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</si>
  <si>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</si>
  <si>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</si>
  <si>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</si>
  <si>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</si>
  <si>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</si>
  <si>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</si>
  <si>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</si>
  <si>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</si>
  <si>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</si>
  <si>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</si>
  <si>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</si>
  <si>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</si>
  <si>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</si>
  <si>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</si>
  <si>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</si>
  <si>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</si>
  <si>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</si>
  <si>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</si>
  <si>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</si>
  <si>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</si>
  <si>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</si>
  <si>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</si>
  <si>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</si>
  <si>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</si>
  <si>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</si>
  <si>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</si>
  <si>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</si>
  <si>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</si>
  <si>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</si>
  <si>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</si>
  <si>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</si>
  <si>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</si>
  <si>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</si>
  <si>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</si>
  <si>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</si>
  <si>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</si>
  <si>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</si>
  <si>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</si>
  <si>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</si>
  <si>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</si>
  <si>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</si>
  <si>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</si>
  <si>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</si>
  <si>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</si>
  <si>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</si>
  <si>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</si>
  <si>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</si>
  <si>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</si>
  <si>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</si>
  <si>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</si>
  <si>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</si>
  <si>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</si>
  <si>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</si>
  <si>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</si>
  <si>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</si>
  <si>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</si>
  <si>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</si>
  <si>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</si>
  <si>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</si>
  <si>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</si>
  <si>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</si>
  <si>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</si>
  <si>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</si>
  <si>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</si>
  <si>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</si>
  <si>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</si>
  <si>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</si>
  <si>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</si>
  <si>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</si>
  <si>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Nášlapný odpadkový koš 3 L - chrom</t>
  </si>
  <si>
    <t>Háček chrom</t>
  </si>
  <si>
    <t>Dvojháček chrom</t>
  </si>
  <si>
    <t>Držák toaletního papíru pro 2 role chrom</t>
  </si>
  <si>
    <t>Dávkovač na tekuté mýdlo chrom</t>
  </si>
  <si>
    <t>Toaletní štětka tubus chrom</t>
  </si>
  <si>
    <t>Zásobník hygienických sáčků nerez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</si>
</sst>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1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5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17" fontId="2" fillId="5" borderId="0" xfId="0" applyNumberFormat="1" applyFont="1" applyFill="1" applyBorder="1" applyAlignment="1" applyProtection="1">
      <alignment horizontal="left" vertical="center"/>
      <protection locked="0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3" borderId="0" xfId="1" applyFont="1" applyFill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4" activePane="bottomLeft" state="frozen"/>
      <selection pane="bottomLeft" activeCell="AG11" sqref="AG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91" t="s">
        <v>8</v>
      </c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01" t="s">
        <v>17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26"/>
      <c r="AQ5" s="28"/>
      <c r="BE5" s="299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303" t="s">
        <v>20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26"/>
      <c r="AQ6" s="28"/>
      <c r="BE6" s="300"/>
      <c r="BS6" s="21" t="s">
        <v>21</v>
      </c>
    </row>
    <row r="7" spans="1:74" ht="14.45" customHeight="1">
      <c r="B7" s="25"/>
      <c r="C7" s="26"/>
      <c r="D7" s="34" t="s">
        <v>22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23</v>
      </c>
      <c r="AL7" s="26"/>
      <c r="AM7" s="26"/>
      <c r="AN7" s="32" t="s">
        <v>5</v>
      </c>
      <c r="AO7" s="26"/>
      <c r="AP7" s="26"/>
      <c r="AQ7" s="28"/>
      <c r="BE7" s="300"/>
      <c r="BS7" s="21" t="s">
        <v>24</v>
      </c>
    </row>
    <row r="8" spans="1:74" ht="14.45" customHeight="1">
      <c r="B8" s="25"/>
      <c r="C8" s="26"/>
      <c r="D8" s="34" t="s">
        <v>25</v>
      </c>
      <c r="E8" s="26"/>
      <c r="F8" s="26"/>
      <c r="G8" s="26"/>
      <c r="H8" s="26"/>
      <c r="I8" s="26"/>
      <c r="J8" s="26"/>
      <c r="K8" s="32" t="s">
        <v>26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27</v>
      </c>
      <c r="AL8" s="26"/>
      <c r="AM8" s="26"/>
      <c r="AN8" s="287">
        <v>43132</v>
      </c>
      <c r="AO8" s="26"/>
      <c r="AP8" s="26"/>
      <c r="AQ8" s="28"/>
      <c r="BE8" s="300"/>
      <c r="BS8" s="21" t="s">
        <v>28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0"/>
      <c r="BS9" s="21" t="s">
        <v>29</v>
      </c>
    </row>
    <row r="10" spans="1:74" ht="14.45" customHeight="1">
      <c r="B10" s="25"/>
      <c r="C10" s="26"/>
      <c r="D10" s="34" t="s">
        <v>30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31</v>
      </c>
      <c r="AL10" s="26"/>
      <c r="AM10" s="26"/>
      <c r="AN10" s="32" t="s">
        <v>5</v>
      </c>
      <c r="AO10" s="26"/>
      <c r="AP10" s="26"/>
      <c r="AQ10" s="28"/>
      <c r="BE10" s="300"/>
      <c r="BS10" s="21" t="s">
        <v>21</v>
      </c>
    </row>
    <row r="11" spans="1:74" ht="18.399999999999999" customHeight="1">
      <c r="B11" s="25"/>
      <c r="C11" s="26"/>
      <c r="D11" s="26"/>
      <c r="E11" s="32" t="s">
        <v>32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33</v>
      </c>
      <c r="AL11" s="26"/>
      <c r="AM11" s="26"/>
      <c r="AN11" s="32" t="s">
        <v>5</v>
      </c>
      <c r="AO11" s="26"/>
      <c r="AP11" s="26"/>
      <c r="AQ11" s="28"/>
      <c r="BE11" s="300"/>
      <c r="BS11" s="21" t="s">
        <v>21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0"/>
      <c r="BS12" s="21" t="s">
        <v>21</v>
      </c>
    </row>
    <row r="13" spans="1:74" ht="14.45" customHeight="1">
      <c r="B13" s="25"/>
      <c r="C13" s="26"/>
      <c r="D13" s="34" t="s">
        <v>34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31</v>
      </c>
      <c r="AL13" s="26"/>
      <c r="AM13" s="26"/>
      <c r="AN13" s="35" t="s">
        <v>35</v>
      </c>
      <c r="AO13" s="26"/>
      <c r="AP13" s="26"/>
      <c r="AQ13" s="28"/>
      <c r="BE13" s="300"/>
      <c r="BS13" s="21" t="s">
        <v>21</v>
      </c>
    </row>
    <row r="14" spans="1:74" ht="15">
      <c r="B14" s="25"/>
      <c r="C14" s="26"/>
      <c r="D14" s="26"/>
      <c r="E14" s="304" t="s">
        <v>35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4" t="s">
        <v>33</v>
      </c>
      <c r="AL14" s="26"/>
      <c r="AM14" s="26"/>
      <c r="AN14" s="35" t="s">
        <v>35</v>
      </c>
      <c r="AO14" s="26"/>
      <c r="AP14" s="26"/>
      <c r="AQ14" s="28"/>
      <c r="BE14" s="300"/>
      <c r="BS14" s="21" t="s">
        <v>21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0"/>
      <c r="BS15" s="21" t="s">
        <v>6</v>
      </c>
    </row>
    <row r="16" spans="1:74" ht="14.45" customHeight="1">
      <c r="B16" s="25"/>
      <c r="C16" s="26"/>
      <c r="D16" s="34" t="s">
        <v>36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31</v>
      </c>
      <c r="AL16" s="26"/>
      <c r="AM16" s="26"/>
      <c r="AN16" s="32" t="s">
        <v>5</v>
      </c>
      <c r="AO16" s="26"/>
      <c r="AP16" s="26"/>
      <c r="AQ16" s="28"/>
      <c r="BE16" s="300"/>
      <c r="BS16" s="21" t="s">
        <v>6</v>
      </c>
    </row>
    <row r="17" spans="2:71" ht="18.399999999999999" customHeight="1">
      <c r="B17" s="25"/>
      <c r="C17" s="26"/>
      <c r="D17" s="26"/>
      <c r="E17" s="32" t="s">
        <v>37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33</v>
      </c>
      <c r="AL17" s="26"/>
      <c r="AM17" s="26"/>
      <c r="AN17" s="32" t="s">
        <v>5</v>
      </c>
      <c r="AO17" s="26"/>
      <c r="AP17" s="26"/>
      <c r="AQ17" s="28"/>
      <c r="BE17" s="300"/>
      <c r="BS17" s="21" t="s">
        <v>38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0"/>
      <c r="BS18" s="21" t="s">
        <v>9</v>
      </c>
    </row>
    <row r="19" spans="2:71" ht="14.45" customHeight="1">
      <c r="B19" s="25"/>
      <c r="C19" s="26"/>
      <c r="D19" s="34" t="s">
        <v>39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0"/>
      <c r="BS19" s="21" t="s">
        <v>9</v>
      </c>
    </row>
    <row r="20" spans="2:71" ht="22.5" customHeight="1">
      <c r="B20" s="25"/>
      <c r="C20" s="26"/>
      <c r="D20" s="26"/>
      <c r="E20" s="306" t="s">
        <v>5</v>
      </c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6"/>
      <c r="AO20" s="26"/>
      <c r="AP20" s="26"/>
      <c r="AQ20" s="28"/>
      <c r="BE20" s="300"/>
      <c r="BS20" s="21" t="s">
        <v>38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0"/>
    </row>
    <row r="22" spans="2:71" ht="6.95" customHeight="1">
      <c r="B22" s="25"/>
      <c r="C22" s="2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6"/>
      <c r="AQ22" s="28"/>
      <c r="BE22" s="300"/>
    </row>
    <row r="23" spans="2:71" s="1" customFormat="1" ht="25.9" customHeight="1">
      <c r="B23" s="37"/>
      <c r="C23" s="38"/>
      <c r="D23" s="39" t="s">
        <v>40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7">
        <f>ROUND(AG51,2)</f>
        <v>0</v>
      </c>
      <c r="AL23" s="308"/>
      <c r="AM23" s="308"/>
      <c r="AN23" s="308"/>
      <c r="AO23" s="308"/>
      <c r="AP23" s="38"/>
      <c r="AQ23" s="41"/>
      <c r="BE23" s="300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300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9" t="s">
        <v>41</v>
      </c>
      <c r="M25" s="309"/>
      <c r="N25" s="309"/>
      <c r="O25" s="309"/>
      <c r="P25" s="38"/>
      <c r="Q25" s="38"/>
      <c r="R25" s="38"/>
      <c r="S25" s="38"/>
      <c r="T25" s="38"/>
      <c r="U25" s="38"/>
      <c r="V25" s="38"/>
      <c r="W25" s="309" t="s">
        <v>42</v>
      </c>
      <c r="X25" s="309"/>
      <c r="Y25" s="309"/>
      <c r="Z25" s="309"/>
      <c r="AA25" s="309"/>
      <c r="AB25" s="309"/>
      <c r="AC25" s="309"/>
      <c r="AD25" s="309"/>
      <c r="AE25" s="309"/>
      <c r="AF25" s="38"/>
      <c r="AG25" s="38"/>
      <c r="AH25" s="38"/>
      <c r="AI25" s="38"/>
      <c r="AJ25" s="38"/>
      <c r="AK25" s="309" t="s">
        <v>43</v>
      </c>
      <c r="AL25" s="309"/>
      <c r="AM25" s="309"/>
      <c r="AN25" s="309"/>
      <c r="AO25" s="309"/>
      <c r="AP25" s="38"/>
      <c r="AQ25" s="41"/>
      <c r="BE25" s="300"/>
    </row>
    <row r="26" spans="2:71" s="2" customFormat="1" ht="14.45" customHeight="1">
      <c r="B26" s="43"/>
      <c r="C26" s="44"/>
      <c r="D26" s="45" t="s">
        <v>44</v>
      </c>
      <c r="E26" s="44"/>
      <c r="F26" s="45" t="s">
        <v>45</v>
      </c>
      <c r="G26" s="44"/>
      <c r="H26" s="44"/>
      <c r="I26" s="44"/>
      <c r="J26" s="44"/>
      <c r="K26" s="44"/>
      <c r="L26" s="290">
        <v>0.21</v>
      </c>
      <c r="M26" s="289"/>
      <c r="N26" s="289"/>
      <c r="O26" s="289"/>
      <c r="P26" s="44"/>
      <c r="Q26" s="44"/>
      <c r="R26" s="44"/>
      <c r="S26" s="44"/>
      <c r="T26" s="44"/>
      <c r="U26" s="44"/>
      <c r="V26" s="44"/>
      <c r="W26" s="288">
        <f>ROUND(AZ51,2)</f>
        <v>0</v>
      </c>
      <c r="X26" s="289"/>
      <c r="Y26" s="289"/>
      <c r="Z26" s="289"/>
      <c r="AA26" s="289"/>
      <c r="AB26" s="289"/>
      <c r="AC26" s="289"/>
      <c r="AD26" s="289"/>
      <c r="AE26" s="289"/>
      <c r="AF26" s="44"/>
      <c r="AG26" s="44"/>
      <c r="AH26" s="44"/>
      <c r="AI26" s="44"/>
      <c r="AJ26" s="44"/>
      <c r="AK26" s="288">
        <f>ROUND(AV51,2)</f>
        <v>0</v>
      </c>
      <c r="AL26" s="289"/>
      <c r="AM26" s="289"/>
      <c r="AN26" s="289"/>
      <c r="AO26" s="289"/>
      <c r="AP26" s="44"/>
      <c r="AQ26" s="46"/>
      <c r="BE26" s="300"/>
    </row>
    <row r="27" spans="2:71" s="2" customFormat="1" ht="14.45" customHeight="1">
      <c r="B27" s="43"/>
      <c r="C27" s="44"/>
      <c r="D27" s="44"/>
      <c r="E27" s="44"/>
      <c r="F27" s="45" t="s">
        <v>46</v>
      </c>
      <c r="G27" s="44"/>
      <c r="H27" s="44"/>
      <c r="I27" s="44"/>
      <c r="J27" s="44"/>
      <c r="K27" s="44"/>
      <c r="L27" s="290">
        <v>0.15</v>
      </c>
      <c r="M27" s="289"/>
      <c r="N27" s="289"/>
      <c r="O27" s="289"/>
      <c r="P27" s="44"/>
      <c r="Q27" s="44"/>
      <c r="R27" s="44"/>
      <c r="S27" s="44"/>
      <c r="T27" s="44"/>
      <c r="U27" s="44"/>
      <c r="V27" s="44"/>
      <c r="W27" s="288">
        <f>ROUND(BA51,2)</f>
        <v>0</v>
      </c>
      <c r="X27" s="289"/>
      <c r="Y27" s="289"/>
      <c r="Z27" s="289"/>
      <c r="AA27" s="289"/>
      <c r="AB27" s="289"/>
      <c r="AC27" s="289"/>
      <c r="AD27" s="289"/>
      <c r="AE27" s="289"/>
      <c r="AF27" s="44"/>
      <c r="AG27" s="44"/>
      <c r="AH27" s="44"/>
      <c r="AI27" s="44"/>
      <c r="AJ27" s="44"/>
      <c r="AK27" s="288">
        <f>ROUND(AW51,2)</f>
        <v>0</v>
      </c>
      <c r="AL27" s="289"/>
      <c r="AM27" s="289"/>
      <c r="AN27" s="289"/>
      <c r="AO27" s="289"/>
      <c r="AP27" s="44"/>
      <c r="AQ27" s="46"/>
      <c r="BE27" s="300"/>
    </row>
    <row r="28" spans="2:71" s="2" customFormat="1" ht="14.45" hidden="1" customHeight="1">
      <c r="B28" s="43"/>
      <c r="C28" s="44"/>
      <c r="D28" s="44"/>
      <c r="E28" s="44"/>
      <c r="F28" s="45" t="s">
        <v>47</v>
      </c>
      <c r="G28" s="44"/>
      <c r="H28" s="44"/>
      <c r="I28" s="44"/>
      <c r="J28" s="44"/>
      <c r="K28" s="44"/>
      <c r="L28" s="290">
        <v>0.21</v>
      </c>
      <c r="M28" s="289"/>
      <c r="N28" s="289"/>
      <c r="O28" s="289"/>
      <c r="P28" s="44"/>
      <c r="Q28" s="44"/>
      <c r="R28" s="44"/>
      <c r="S28" s="44"/>
      <c r="T28" s="44"/>
      <c r="U28" s="44"/>
      <c r="V28" s="44"/>
      <c r="W28" s="288">
        <f>ROUND(BB51,2)</f>
        <v>0</v>
      </c>
      <c r="X28" s="289"/>
      <c r="Y28" s="289"/>
      <c r="Z28" s="289"/>
      <c r="AA28" s="289"/>
      <c r="AB28" s="289"/>
      <c r="AC28" s="289"/>
      <c r="AD28" s="289"/>
      <c r="AE28" s="289"/>
      <c r="AF28" s="44"/>
      <c r="AG28" s="44"/>
      <c r="AH28" s="44"/>
      <c r="AI28" s="44"/>
      <c r="AJ28" s="44"/>
      <c r="AK28" s="288">
        <v>0</v>
      </c>
      <c r="AL28" s="289"/>
      <c r="AM28" s="289"/>
      <c r="AN28" s="289"/>
      <c r="AO28" s="289"/>
      <c r="AP28" s="44"/>
      <c r="AQ28" s="46"/>
      <c r="BE28" s="300"/>
    </row>
    <row r="29" spans="2:71" s="2" customFormat="1" ht="14.45" hidden="1" customHeight="1">
      <c r="B29" s="43"/>
      <c r="C29" s="44"/>
      <c r="D29" s="44"/>
      <c r="E29" s="44"/>
      <c r="F29" s="45" t="s">
        <v>48</v>
      </c>
      <c r="G29" s="44"/>
      <c r="H29" s="44"/>
      <c r="I29" s="44"/>
      <c r="J29" s="44"/>
      <c r="K29" s="44"/>
      <c r="L29" s="290">
        <v>0.15</v>
      </c>
      <c r="M29" s="289"/>
      <c r="N29" s="289"/>
      <c r="O29" s="289"/>
      <c r="P29" s="44"/>
      <c r="Q29" s="44"/>
      <c r="R29" s="44"/>
      <c r="S29" s="44"/>
      <c r="T29" s="44"/>
      <c r="U29" s="44"/>
      <c r="V29" s="44"/>
      <c r="W29" s="288">
        <f>ROUND(BC51,2)</f>
        <v>0</v>
      </c>
      <c r="X29" s="289"/>
      <c r="Y29" s="289"/>
      <c r="Z29" s="289"/>
      <c r="AA29" s="289"/>
      <c r="AB29" s="289"/>
      <c r="AC29" s="289"/>
      <c r="AD29" s="289"/>
      <c r="AE29" s="289"/>
      <c r="AF29" s="44"/>
      <c r="AG29" s="44"/>
      <c r="AH29" s="44"/>
      <c r="AI29" s="44"/>
      <c r="AJ29" s="44"/>
      <c r="AK29" s="288">
        <v>0</v>
      </c>
      <c r="AL29" s="289"/>
      <c r="AM29" s="289"/>
      <c r="AN29" s="289"/>
      <c r="AO29" s="289"/>
      <c r="AP29" s="44"/>
      <c r="AQ29" s="46"/>
      <c r="BE29" s="300"/>
    </row>
    <row r="30" spans="2:71" s="2" customFormat="1" ht="14.45" hidden="1" customHeight="1">
      <c r="B30" s="43"/>
      <c r="C30" s="44"/>
      <c r="D30" s="44"/>
      <c r="E30" s="44"/>
      <c r="F30" s="45" t="s">
        <v>49</v>
      </c>
      <c r="G30" s="44"/>
      <c r="H30" s="44"/>
      <c r="I30" s="44"/>
      <c r="J30" s="44"/>
      <c r="K30" s="44"/>
      <c r="L30" s="290">
        <v>0</v>
      </c>
      <c r="M30" s="289"/>
      <c r="N30" s="289"/>
      <c r="O30" s="289"/>
      <c r="P30" s="44"/>
      <c r="Q30" s="44"/>
      <c r="R30" s="44"/>
      <c r="S30" s="44"/>
      <c r="T30" s="44"/>
      <c r="U30" s="44"/>
      <c r="V30" s="44"/>
      <c r="W30" s="288">
        <f>ROUND(BD51,2)</f>
        <v>0</v>
      </c>
      <c r="X30" s="289"/>
      <c r="Y30" s="289"/>
      <c r="Z30" s="289"/>
      <c r="AA30" s="289"/>
      <c r="AB30" s="289"/>
      <c r="AC30" s="289"/>
      <c r="AD30" s="289"/>
      <c r="AE30" s="289"/>
      <c r="AF30" s="44"/>
      <c r="AG30" s="44"/>
      <c r="AH30" s="44"/>
      <c r="AI30" s="44"/>
      <c r="AJ30" s="44"/>
      <c r="AK30" s="288">
        <v>0</v>
      </c>
      <c r="AL30" s="289"/>
      <c r="AM30" s="289"/>
      <c r="AN30" s="289"/>
      <c r="AO30" s="289"/>
      <c r="AP30" s="44"/>
      <c r="AQ30" s="46"/>
      <c r="BE30" s="300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300"/>
    </row>
    <row r="32" spans="2:71" s="1" customFormat="1" ht="25.9" customHeight="1">
      <c r="B32" s="37"/>
      <c r="C32" s="47"/>
      <c r="D32" s="48" t="s">
        <v>50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51</v>
      </c>
      <c r="U32" s="49"/>
      <c r="V32" s="49"/>
      <c r="W32" s="49"/>
      <c r="X32" s="324" t="s">
        <v>52</v>
      </c>
      <c r="Y32" s="322"/>
      <c r="Z32" s="322"/>
      <c r="AA32" s="322"/>
      <c r="AB32" s="322"/>
      <c r="AC32" s="49"/>
      <c r="AD32" s="49"/>
      <c r="AE32" s="49"/>
      <c r="AF32" s="49"/>
      <c r="AG32" s="49"/>
      <c r="AH32" s="49"/>
      <c r="AI32" s="49"/>
      <c r="AJ32" s="49"/>
      <c r="AK32" s="321">
        <f>SUM(AK23:AK30)</f>
        <v>0</v>
      </c>
      <c r="AL32" s="322"/>
      <c r="AM32" s="322"/>
      <c r="AN32" s="322"/>
      <c r="AO32" s="323"/>
      <c r="AP32" s="47"/>
      <c r="AQ32" s="51"/>
      <c r="BE32" s="300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53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X950</v>
      </c>
      <c r="AR41" s="58"/>
    </row>
    <row r="42" spans="2:56" s="4" customFormat="1" ht="36.950000000000003" customHeight="1">
      <c r="B42" s="60"/>
      <c r="C42" s="61" t="s">
        <v>19</v>
      </c>
      <c r="L42" s="313" t="str">
        <f>K6</f>
        <v>Kino Svět - rekonstrukce soc.zázemí</v>
      </c>
      <c r="M42" s="314"/>
      <c r="N42" s="314"/>
      <c r="O42" s="314"/>
      <c r="P42" s="314"/>
      <c r="Q42" s="314"/>
      <c r="R42" s="314"/>
      <c r="S42" s="314"/>
      <c r="T42" s="314"/>
      <c r="U42" s="314"/>
      <c r="V42" s="314"/>
      <c r="W42" s="314"/>
      <c r="X42" s="314"/>
      <c r="Y42" s="314"/>
      <c r="Z42" s="314"/>
      <c r="AA42" s="314"/>
      <c r="AB42" s="314"/>
      <c r="AC42" s="314"/>
      <c r="AD42" s="314"/>
      <c r="AE42" s="314"/>
      <c r="AF42" s="314"/>
      <c r="AG42" s="314"/>
      <c r="AH42" s="314"/>
      <c r="AI42" s="314"/>
      <c r="AJ42" s="314"/>
      <c r="AK42" s="314"/>
      <c r="AL42" s="314"/>
      <c r="AM42" s="314"/>
      <c r="AN42" s="314"/>
      <c r="AO42" s="314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25</v>
      </c>
      <c r="L44" s="62" t="str">
        <f>IF(K8="","",K8)</f>
        <v>Cheb</v>
      </c>
      <c r="AI44" s="59" t="s">
        <v>27</v>
      </c>
      <c r="AM44" s="315">
        <f>IF(AN8= "","",AN8)</f>
        <v>43132</v>
      </c>
      <c r="AN44" s="315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30</v>
      </c>
      <c r="L46" s="3" t="str">
        <f>IF(E11= "","",E11)</f>
        <v>Město Cheb</v>
      </c>
      <c r="AI46" s="59" t="s">
        <v>36</v>
      </c>
      <c r="AM46" s="316" t="str">
        <f>IF(E17="","",E17)</f>
        <v>ing.arch.Luboš Mašek</v>
      </c>
      <c r="AN46" s="316"/>
      <c r="AO46" s="316"/>
      <c r="AP46" s="316"/>
      <c r="AR46" s="37"/>
      <c r="AS46" s="295" t="s">
        <v>54</v>
      </c>
      <c r="AT46" s="296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34</v>
      </c>
      <c r="L47" s="3" t="str">
        <f>IF(E14= "Vyplň údaj","",E14)</f>
        <v/>
      </c>
      <c r="AR47" s="37"/>
      <c r="AS47" s="297"/>
      <c r="AT47" s="298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97"/>
      <c r="AT48" s="298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317" t="s">
        <v>55</v>
      </c>
      <c r="D49" s="318"/>
      <c r="E49" s="318"/>
      <c r="F49" s="318"/>
      <c r="G49" s="318"/>
      <c r="H49" s="67"/>
      <c r="I49" s="319" t="s">
        <v>56</v>
      </c>
      <c r="J49" s="318"/>
      <c r="K49" s="318"/>
      <c r="L49" s="318"/>
      <c r="M49" s="318"/>
      <c r="N49" s="318"/>
      <c r="O49" s="318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20" t="s">
        <v>57</v>
      </c>
      <c r="AH49" s="318"/>
      <c r="AI49" s="318"/>
      <c r="AJ49" s="318"/>
      <c r="AK49" s="318"/>
      <c r="AL49" s="318"/>
      <c r="AM49" s="318"/>
      <c r="AN49" s="319" t="s">
        <v>58</v>
      </c>
      <c r="AO49" s="318"/>
      <c r="AP49" s="318"/>
      <c r="AQ49" s="68" t="s">
        <v>59</v>
      </c>
      <c r="AR49" s="37"/>
      <c r="AS49" s="69" t="s">
        <v>60</v>
      </c>
      <c r="AT49" s="70" t="s">
        <v>61</v>
      </c>
      <c r="AU49" s="70" t="s">
        <v>62</v>
      </c>
      <c r="AV49" s="70" t="s">
        <v>63</v>
      </c>
      <c r="AW49" s="70" t="s">
        <v>64</v>
      </c>
      <c r="AX49" s="70" t="s">
        <v>65</v>
      </c>
      <c r="AY49" s="70" t="s">
        <v>66</v>
      </c>
      <c r="AZ49" s="70" t="s">
        <v>67</v>
      </c>
      <c r="BA49" s="70" t="s">
        <v>68</v>
      </c>
      <c r="BB49" s="70" t="s">
        <v>69</v>
      </c>
      <c r="BC49" s="70" t="s">
        <v>70</v>
      </c>
      <c r="BD49" s="71" t="s">
        <v>71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72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11">
        <f>ROUND(AG52,2)</f>
        <v>0</v>
      </c>
      <c r="AH51" s="311"/>
      <c r="AI51" s="311"/>
      <c r="AJ51" s="311"/>
      <c r="AK51" s="311"/>
      <c r="AL51" s="311"/>
      <c r="AM51" s="311"/>
      <c r="AN51" s="312">
        <f>SUM(AG51,AT51)</f>
        <v>0</v>
      </c>
      <c r="AO51" s="312"/>
      <c r="AP51" s="312"/>
      <c r="AQ51" s="75" t="s">
        <v>5</v>
      </c>
      <c r="AR51" s="60"/>
      <c r="AS51" s="76">
        <f>ROUND(AS52,2)</f>
        <v>0</v>
      </c>
      <c r="AT51" s="77">
        <f>ROUND(SUM(AV51:AW51),2)</f>
        <v>0</v>
      </c>
      <c r="AU51" s="78">
        <f>ROUND(AU52,5)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ROUND(AZ52,2)</f>
        <v>0</v>
      </c>
      <c r="BA51" s="77">
        <f>ROUND(BA52,2)</f>
        <v>0</v>
      </c>
      <c r="BB51" s="77">
        <f>ROUND(BB52,2)</f>
        <v>0</v>
      </c>
      <c r="BC51" s="77">
        <f>ROUND(BC52,2)</f>
        <v>0</v>
      </c>
      <c r="BD51" s="79">
        <f>ROUND(BD52,2)</f>
        <v>0</v>
      </c>
      <c r="BS51" s="61" t="s">
        <v>73</v>
      </c>
      <c r="BT51" s="61" t="s">
        <v>74</v>
      </c>
      <c r="BU51" s="80" t="s">
        <v>75</v>
      </c>
      <c r="BV51" s="61" t="s">
        <v>76</v>
      </c>
      <c r="BW51" s="61" t="s">
        <v>7</v>
      </c>
      <c r="BX51" s="61" t="s">
        <v>77</v>
      </c>
      <c r="CL51" s="61" t="s">
        <v>5</v>
      </c>
    </row>
    <row r="52" spans="1:91" s="5" customFormat="1" ht="22.5" customHeight="1">
      <c r="A52" s="81" t="s">
        <v>78</v>
      </c>
      <c r="B52" s="82"/>
      <c r="C52" s="83"/>
      <c r="D52" s="310" t="s">
        <v>28</v>
      </c>
      <c r="E52" s="310"/>
      <c r="F52" s="310"/>
      <c r="G52" s="310"/>
      <c r="H52" s="310"/>
      <c r="I52" s="84"/>
      <c r="J52" s="310" t="s">
        <v>79</v>
      </c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293">
        <f>'10 - Stavební část'!J27</f>
        <v>0</v>
      </c>
      <c r="AH52" s="294"/>
      <c r="AI52" s="294"/>
      <c r="AJ52" s="294"/>
      <c r="AK52" s="294"/>
      <c r="AL52" s="294"/>
      <c r="AM52" s="294"/>
      <c r="AN52" s="293">
        <f>SUM(AG52,AT52)</f>
        <v>0</v>
      </c>
      <c r="AO52" s="294"/>
      <c r="AP52" s="294"/>
      <c r="AQ52" s="85" t="s">
        <v>80</v>
      </c>
      <c r="AR52" s="82"/>
      <c r="AS52" s="86">
        <v>0</v>
      </c>
      <c r="AT52" s="87">
        <f>ROUND(SUM(AV52:AW52),2)</f>
        <v>0</v>
      </c>
      <c r="AU52" s="88">
        <f>'10 - Stavební část'!P102</f>
        <v>0</v>
      </c>
      <c r="AV52" s="87">
        <f>'10 - Stavební část'!J30</f>
        <v>0</v>
      </c>
      <c r="AW52" s="87">
        <f>'10 - Stavební část'!J31</f>
        <v>0</v>
      </c>
      <c r="AX52" s="87">
        <f>'10 - Stavební část'!J32</f>
        <v>0</v>
      </c>
      <c r="AY52" s="87">
        <f>'10 - Stavební část'!J33</f>
        <v>0</v>
      </c>
      <c r="AZ52" s="87">
        <f>'10 - Stavební část'!F30</f>
        <v>0</v>
      </c>
      <c r="BA52" s="87">
        <f>'10 - Stavební část'!F31</f>
        <v>0</v>
      </c>
      <c r="BB52" s="87">
        <f>'10 - Stavební část'!F32</f>
        <v>0</v>
      </c>
      <c r="BC52" s="87">
        <f>'10 - Stavební část'!F33</f>
        <v>0</v>
      </c>
      <c r="BD52" s="89">
        <f>'10 - Stavební část'!F34</f>
        <v>0</v>
      </c>
      <c r="BT52" s="90" t="s">
        <v>24</v>
      </c>
      <c r="BV52" s="90" t="s">
        <v>76</v>
      </c>
      <c r="BW52" s="90" t="s">
        <v>81</v>
      </c>
      <c r="BX52" s="90" t="s">
        <v>7</v>
      </c>
      <c r="CL52" s="90" t="s">
        <v>5</v>
      </c>
      <c r="CM52" s="90" t="s">
        <v>82</v>
      </c>
    </row>
    <row r="53" spans="1:91" s="1" customFormat="1" ht="30" customHeight="1">
      <c r="B53" s="37"/>
      <c r="AR53" s="37"/>
    </row>
    <row r="54" spans="1:91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37"/>
    </row>
  </sheetData>
  <mergeCells count="41">
    <mergeCell ref="C49:G49"/>
    <mergeCell ref="I49:AF49"/>
    <mergeCell ref="AG49:AM49"/>
    <mergeCell ref="AN49:AP49"/>
    <mergeCell ref="AK32:AO32"/>
    <mergeCell ref="X32:AB32"/>
    <mergeCell ref="J52:AF52"/>
    <mergeCell ref="AG51:AM51"/>
    <mergeCell ref="AN51:AP51"/>
    <mergeCell ref="L42:AO42"/>
    <mergeCell ref="AM44:AN44"/>
    <mergeCell ref="AM46:AP46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</mergeCells>
  <hyperlinks>
    <hyperlink ref="K1:S1" location="C2" display="1) Rekapitulace stavby"/>
    <hyperlink ref="W1:AI1" location="C51" display="2) Rekapitulace objektů stavby a soupisů prací"/>
    <hyperlink ref="A52" location="'10 - Stavební část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5"/>
  <sheetViews>
    <sheetView showGridLines="0" tabSelected="1" workbookViewId="0">
      <pane ySplit="1" topLeftCell="A170" activePane="bottomLeft" state="frozen"/>
      <selection pane="bottomLeft" activeCell="V185" sqref="V18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2"/>
      <c r="C1" s="92"/>
      <c r="D1" s="93" t="s">
        <v>1</v>
      </c>
      <c r="E1" s="92"/>
      <c r="F1" s="94" t="s">
        <v>83</v>
      </c>
      <c r="G1" s="328" t="s">
        <v>84</v>
      </c>
      <c r="H1" s="328"/>
      <c r="I1" s="95"/>
      <c r="J1" s="94" t="s">
        <v>85</v>
      </c>
      <c r="K1" s="93" t="s">
        <v>86</v>
      </c>
      <c r="L1" s="94" t="s">
        <v>87</v>
      </c>
      <c r="M1" s="94"/>
      <c r="N1" s="94"/>
      <c r="O1" s="94"/>
      <c r="P1" s="94"/>
      <c r="Q1" s="94"/>
      <c r="R1" s="94"/>
      <c r="S1" s="94"/>
      <c r="T1" s="94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81</v>
      </c>
    </row>
    <row r="3" spans="1:70" ht="6.95" customHeight="1">
      <c r="B3" s="22"/>
      <c r="C3" s="23"/>
      <c r="D3" s="23"/>
      <c r="E3" s="23"/>
      <c r="F3" s="23"/>
      <c r="G3" s="23"/>
      <c r="H3" s="23"/>
      <c r="I3" s="96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88</v>
      </c>
      <c r="E4" s="26"/>
      <c r="F4" s="26"/>
      <c r="G4" s="26"/>
      <c r="H4" s="26"/>
      <c r="I4" s="97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97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97"/>
      <c r="J6" s="26"/>
      <c r="K6" s="28"/>
    </row>
    <row r="7" spans="1:70" ht="22.5" customHeight="1">
      <c r="B7" s="25"/>
      <c r="C7" s="26"/>
      <c r="D7" s="26"/>
      <c r="E7" s="329" t="str">
        <f>'Rekapitulace stavby'!K6</f>
        <v>Kino Svět - rekonstrukce soc.zázemí</v>
      </c>
      <c r="F7" s="330"/>
      <c r="G7" s="330"/>
      <c r="H7" s="330"/>
      <c r="I7" s="97"/>
      <c r="J7" s="26"/>
      <c r="K7" s="28"/>
    </row>
    <row r="8" spans="1:70" s="1" customFormat="1" ht="15">
      <c r="B8" s="37"/>
      <c r="C8" s="38"/>
      <c r="D8" s="34" t="s">
        <v>89</v>
      </c>
      <c r="E8" s="38"/>
      <c r="F8" s="38"/>
      <c r="G8" s="38"/>
      <c r="H8" s="38"/>
      <c r="I8" s="98"/>
      <c r="J8" s="38"/>
      <c r="K8" s="41"/>
    </row>
    <row r="9" spans="1:70" s="1" customFormat="1" ht="36.950000000000003" customHeight="1">
      <c r="B9" s="37"/>
      <c r="C9" s="38"/>
      <c r="D9" s="38"/>
      <c r="E9" s="331" t="s">
        <v>90</v>
      </c>
      <c r="F9" s="332"/>
      <c r="G9" s="332"/>
      <c r="H9" s="332"/>
      <c r="I9" s="98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98"/>
      <c r="J10" s="38"/>
      <c r="K10" s="41"/>
    </row>
    <row r="11" spans="1:70" s="1" customFormat="1" ht="14.45" customHeight="1">
      <c r="B11" s="37"/>
      <c r="C11" s="38"/>
      <c r="D11" s="34" t="s">
        <v>22</v>
      </c>
      <c r="E11" s="38"/>
      <c r="F11" s="32" t="s">
        <v>5</v>
      </c>
      <c r="G11" s="38"/>
      <c r="H11" s="38"/>
      <c r="I11" s="99" t="s">
        <v>23</v>
      </c>
      <c r="J11" s="32" t="s">
        <v>5</v>
      </c>
      <c r="K11" s="41"/>
    </row>
    <row r="12" spans="1:70" s="1" customFormat="1" ht="14.45" customHeight="1">
      <c r="B12" s="37"/>
      <c r="C12" s="38"/>
      <c r="D12" s="34" t="s">
        <v>25</v>
      </c>
      <c r="E12" s="38"/>
      <c r="F12" s="32" t="s">
        <v>26</v>
      </c>
      <c r="G12" s="38"/>
      <c r="H12" s="38"/>
      <c r="I12" s="99" t="s">
        <v>27</v>
      </c>
      <c r="J12" s="100">
        <f>'Rekapitulace stavby'!AN8</f>
        <v>43132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98"/>
      <c r="J13" s="38"/>
      <c r="K13" s="41"/>
    </row>
    <row r="14" spans="1:70" s="1" customFormat="1" ht="14.45" customHeight="1">
      <c r="B14" s="37"/>
      <c r="C14" s="38"/>
      <c r="D14" s="34" t="s">
        <v>30</v>
      </c>
      <c r="E14" s="38"/>
      <c r="F14" s="38"/>
      <c r="G14" s="38"/>
      <c r="H14" s="38"/>
      <c r="I14" s="99" t="s">
        <v>31</v>
      </c>
      <c r="J14" s="32" t="s">
        <v>5</v>
      </c>
      <c r="K14" s="41"/>
    </row>
    <row r="15" spans="1:70" s="1" customFormat="1" ht="18" customHeight="1">
      <c r="B15" s="37"/>
      <c r="C15" s="38"/>
      <c r="D15" s="38"/>
      <c r="E15" s="32" t="s">
        <v>32</v>
      </c>
      <c r="F15" s="38"/>
      <c r="G15" s="38"/>
      <c r="H15" s="38"/>
      <c r="I15" s="99" t="s">
        <v>33</v>
      </c>
      <c r="J15" s="32" t="s">
        <v>5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98"/>
      <c r="J16" s="38"/>
      <c r="K16" s="41"/>
    </row>
    <row r="17" spans="2:11" s="1" customFormat="1" ht="14.45" customHeight="1">
      <c r="B17" s="37"/>
      <c r="C17" s="38"/>
      <c r="D17" s="34" t="s">
        <v>34</v>
      </c>
      <c r="E17" s="38"/>
      <c r="F17" s="38"/>
      <c r="G17" s="38"/>
      <c r="H17" s="38"/>
      <c r="I17" s="99" t="s">
        <v>31</v>
      </c>
      <c r="J17" s="32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2" t="str">
        <f>IF('Rekapitulace stavby'!E14="Vyplň údaj","",IF('Rekapitulace stavby'!E14="","",'Rekapitulace stavby'!E14))</f>
        <v/>
      </c>
      <c r="F18" s="38"/>
      <c r="G18" s="38"/>
      <c r="H18" s="38"/>
      <c r="I18" s="99" t="s">
        <v>33</v>
      </c>
      <c r="J18" s="32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98"/>
      <c r="J19" s="38"/>
      <c r="K19" s="41"/>
    </row>
    <row r="20" spans="2:11" s="1" customFormat="1" ht="14.45" customHeight="1">
      <c r="B20" s="37"/>
      <c r="C20" s="38"/>
      <c r="D20" s="34" t="s">
        <v>36</v>
      </c>
      <c r="E20" s="38"/>
      <c r="F20" s="38"/>
      <c r="G20" s="38"/>
      <c r="H20" s="38"/>
      <c r="I20" s="99" t="s">
        <v>31</v>
      </c>
      <c r="J20" s="32" t="s">
        <v>5</v>
      </c>
      <c r="K20" s="41"/>
    </row>
    <row r="21" spans="2:11" s="1" customFormat="1" ht="18" customHeight="1">
      <c r="B21" s="37"/>
      <c r="C21" s="38"/>
      <c r="D21" s="38"/>
      <c r="E21" s="32" t="s">
        <v>37</v>
      </c>
      <c r="F21" s="38"/>
      <c r="G21" s="38"/>
      <c r="H21" s="38"/>
      <c r="I21" s="99" t="s">
        <v>33</v>
      </c>
      <c r="J21" s="32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98"/>
      <c r="J22" s="38"/>
      <c r="K22" s="41"/>
    </row>
    <row r="23" spans="2:11" s="1" customFormat="1" ht="14.45" customHeight="1">
      <c r="B23" s="37"/>
      <c r="C23" s="38"/>
      <c r="D23" s="34" t="s">
        <v>39</v>
      </c>
      <c r="E23" s="38"/>
      <c r="F23" s="38"/>
      <c r="G23" s="38"/>
      <c r="H23" s="38"/>
      <c r="I23" s="98"/>
      <c r="J23" s="38"/>
      <c r="K23" s="41"/>
    </row>
    <row r="24" spans="2:11" s="6" customFormat="1" ht="22.5" customHeight="1">
      <c r="B24" s="101"/>
      <c r="C24" s="102"/>
      <c r="D24" s="102"/>
      <c r="E24" s="306" t="s">
        <v>5</v>
      </c>
      <c r="F24" s="306"/>
      <c r="G24" s="306"/>
      <c r="H24" s="306"/>
      <c r="I24" s="103"/>
      <c r="J24" s="102"/>
      <c r="K24" s="104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98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5"/>
      <c r="J26" s="64"/>
      <c r="K26" s="106"/>
    </row>
    <row r="27" spans="2:11" s="1" customFormat="1" ht="25.35" customHeight="1">
      <c r="B27" s="37"/>
      <c r="C27" s="38"/>
      <c r="D27" s="107" t="s">
        <v>40</v>
      </c>
      <c r="E27" s="38"/>
      <c r="F27" s="38"/>
      <c r="G27" s="38"/>
      <c r="H27" s="38"/>
      <c r="I27" s="98"/>
      <c r="J27" s="108">
        <f>ROUND(J102,2)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5"/>
      <c r="J28" s="64"/>
      <c r="K28" s="106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09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0">
        <f>ROUND(SUM(BE102:BE254), 2)</f>
        <v>0</v>
      </c>
      <c r="G30" s="38"/>
      <c r="H30" s="38"/>
      <c r="I30" s="111">
        <v>0.21</v>
      </c>
      <c r="J30" s="110">
        <f>ROUND(ROUND((SUM(BE102:BE254)),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0">
        <f>ROUND(SUM(BF102:BF254), 2)</f>
        <v>0</v>
      </c>
      <c r="G31" s="38"/>
      <c r="H31" s="38"/>
      <c r="I31" s="111">
        <v>0.15</v>
      </c>
      <c r="J31" s="110">
        <f>ROUND(ROUND((SUM(BF102:BF254)),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0">
        <f>ROUND(SUM(BG102:BG254), 2)</f>
        <v>0</v>
      </c>
      <c r="G32" s="38"/>
      <c r="H32" s="38"/>
      <c r="I32" s="111">
        <v>0.21</v>
      </c>
      <c r="J32" s="110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0">
        <f>ROUND(SUM(BH102:BH254), 2)</f>
        <v>0</v>
      </c>
      <c r="G33" s="38"/>
      <c r="H33" s="38"/>
      <c r="I33" s="111">
        <v>0.15</v>
      </c>
      <c r="J33" s="110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0">
        <f>ROUND(SUM(BI102:BI254), 2)</f>
        <v>0</v>
      </c>
      <c r="G34" s="38"/>
      <c r="H34" s="38"/>
      <c r="I34" s="111">
        <v>0</v>
      </c>
      <c r="J34" s="110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98"/>
      <c r="J35" s="38"/>
      <c r="K35" s="41"/>
    </row>
    <row r="36" spans="2:11" s="1" customFormat="1" ht="25.35" customHeight="1">
      <c r="B36" s="37"/>
      <c r="C36" s="112"/>
      <c r="D36" s="113" t="s">
        <v>50</v>
      </c>
      <c r="E36" s="67"/>
      <c r="F36" s="67"/>
      <c r="G36" s="114" t="s">
        <v>51</v>
      </c>
      <c r="H36" s="115" t="s">
        <v>52</v>
      </c>
      <c r="I36" s="116"/>
      <c r="J36" s="117">
        <f>SUM(J27:J34)</f>
        <v>0</v>
      </c>
      <c r="K36" s="118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19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0"/>
      <c r="J41" s="56"/>
      <c r="K41" s="121"/>
    </row>
    <row r="42" spans="2:11" s="1" customFormat="1" ht="36.950000000000003" customHeight="1">
      <c r="B42" s="37"/>
      <c r="C42" s="27" t="s">
        <v>91</v>
      </c>
      <c r="D42" s="38"/>
      <c r="E42" s="38"/>
      <c r="F42" s="38"/>
      <c r="G42" s="38"/>
      <c r="H42" s="38"/>
      <c r="I42" s="98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98"/>
      <c r="J43" s="38"/>
      <c r="K43" s="41"/>
    </row>
    <row r="44" spans="2:11" s="1" customFormat="1" ht="14.45" customHeight="1">
      <c r="B44" s="37"/>
      <c r="C44" s="34" t="s">
        <v>19</v>
      </c>
      <c r="D44" s="38"/>
      <c r="E44" s="38"/>
      <c r="F44" s="38"/>
      <c r="G44" s="38"/>
      <c r="H44" s="38"/>
      <c r="I44" s="98"/>
      <c r="J44" s="38"/>
      <c r="K44" s="41"/>
    </row>
    <row r="45" spans="2:11" s="1" customFormat="1" ht="22.5" customHeight="1">
      <c r="B45" s="37"/>
      <c r="C45" s="38"/>
      <c r="D45" s="38"/>
      <c r="E45" s="329" t="str">
        <f>E7</f>
        <v>Kino Svět - rekonstrukce soc.zázemí</v>
      </c>
      <c r="F45" s="330"/>
      <c r="G45" s="330"/>
      <c r="H45" s="330"/>
      <c r="I45" s="98"/>
      <c r="J45" s="38"/>
      <c r="K45" s="41"/>
    </row>
    <row r="46" spans="2:11" s="1" customFormat="1" ht="14.45" customHeight="1">
      <c r="B46" s="37"/>
      <c r="C46" s="34" t="s">
        <v>89</v>
      </c>
      <c r="D46" s="38"/>
      <c r="E46" s="38"/>
      <c r="F46" s="38"/>
      <c r="G46" s="38"/>
      <c r="H46" s="38"/>
      <c r="I46" s="98"/>
      <c r="J46" s="38"/>
      <c r="K46" s="41"/>
    </row>
    <row r="47" spans="2:11" s="1" customFormat="1" ht="23.25" customHeight="1">
      <c r="B47" s="37"/>
      <c r="C47" s="38"/>
      <c r="D47" s="38"/>
      <c r="E47" s="331" t="str">
        <f>E9</f>
        <v>10 - Stavební část</v>
      </c>
      <c r="F47" s="332"/>
      <c r="G47" s="332"/>
      <c r="H47" s="332"/>
      <c r="I47" s="98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98"/>
      <c r="J48" s="38"/>
      <c r="K48" s="41"/>
    </row>
    <row r="49" spans="2:47" s="1" customFormat="1" ht="18" customHeight="1">
      <c r="B49" s="37"/>
      <c r="C49" s="34" t="s">
        <v>25</v>
      </c>
      <c r="D49" s="38"/>
      <c r="E49" s="38"/>
      <c r="F49" s="32" t="str">
        <f>F12</f>
        <v>Cheb</v>
      </c>
      <c r="G49" s="38"/>
      <c r="H49" s="38"/>
      <c r="I49" s="99" t="s">
        <v>27</v>
      </c>
      <c r="J49" s="100">
        <f>IF(J12="","",J12)</f>
        <v>43132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98"/>
      <c r="J50" s="38"/>
      <c r="K50" s="41"/>
    </row>
    <row r="51" spans="2:47" s="1" customFormat="1" ht="15">
      <c r="B51" s="37"/>
      <c r="C51" s="34" t="s">
        <v>30</v>
      </c>
      <c r="D51" s="38"/>
      <c r="E51" s="38"/>
      <c r="F51" s="32" t="str">
        <f>E15</f>
        <v>Město Cheb</v>
      </c>
      <c r="G51" s="38"/>
      <c r="H51" s="38"/>
      <c r="I51" s="99" t="s">
        <v>36</v>
      </c>
      <c r="J51" s="32" t="str">
        <f>E21</f>
        <v>ing.arch.Luboš Mašek</v>
      </c>
      <c r="K51" s="41"/>
    </row>
    <row r="52" spans="2:47" s="1" customFormat="1" ht="14.45" customHeight="1">
      <c r="B52" s="37"/>
      <c r="C52" s="34" t="s">
        <v>34</v>
      </c>
      <c r="D52" s="38"/>
      <c r="E52" s="38"/>
      <c r="F52" s="32" t="str">
        <f>IF(E18="","",E18)</f>
        <v/>
      </c>
      <c r="G52" s="38"/>
      <c r="H52" s="38"/>
      <c r="I52" s="98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98"/>
      <c r="J53" s="38"/>
      <c r="K53" s="41"/>
    </row>
    <row r="54" spans="2:47" s="1" customFormat="1" ht="29.25" customHeight="1">
      <c r="B54" s="37"/>
      <c r="C54" s="122" t="s">
        <v>92</v>
      </c>
      <c r="D54" s="112"/>
      <c r="E54" s="112"/>
      <c r="F54" s="112"/>
      <c r="G54" s="112"/>
      <c r="H54" s="112"/>
      <c r="I54" s="123"/>
      <c r="J54" s="124" t="s">
        <v>93</v>
      </c>
      <c r="K54" s="125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98"/>
      <c r="J55" s="38"/>
      <c r="K55" s="41"/>
    </row>
    <row r="56" spans="2:47" s="1" customFormat="1" ht="29.25" customHeight="1">
      <c r="B56" s="37"/>
      <c r="C56" s="126" t="s">
        <v>94</v>
      </c>
      <c r="D56" s="38"/>
      <c r="E56" s="38"/>
      <c r="F56" s="38"/>
      <c r="G56" s="38"/>
      <c r="H56" s="38"/>
      <c r="I56" s="98"/>
      <c r="J56" s="108">
        <f>J102</f>
        <v>0</v>
      </c>
      <c r="K56" s="41"/>
      <c r="AU56" s="21" t="s">
        <v>95</v>
      </c>
    </row>
    <row r="57" spans="2:47" s="7" customFormat="1" ht="24.95" customHeight="1">
      <c r="B57" s="127"/>
      <c r="C57" s="128"/>
      <c r="D57" s="129" t="s">
        <v>96</v>
      </c>
      <c r="E57" s="130"/>
      <c r="F57" s="130"/>
      <c r="G57" s="130"/>
      <c r="H57" s="130"/>
      <c r="I57" s="131"/>
      <c r="J57" s="132">
        <f>J103</f>
        <v>0</v>
      </c>
      <c r="K57" s="133"/>
    </row>
    <row r="58" spans="2:47" s="8" customFormat="1" ht="19.899999999999999" customHeight="1">
      <c r="B58" s="134"/>
      <c r="C58" s="135"/>
      <c r="D58" s="136" t="s">
        <v>97</v>
      </c>
      <c r="E58" s="137"/>
      <c r="F58" s="137"/>
      <c r="G58" s="137"/>
      <c r="H58" s="137"/>
      <c r="I58" s="138"/>
      <c r="J58" s="139">
        <f>J104</f>
        <v>0</v>
      </c>
      <c r="K58" s="140"/>
    </row>
    <row r="59" spans="2:47" s="8" customFormat="1" ht="19.899999999999999" customHeight="1">
      <c r="B59" s="134"/>
      <c r="C59" s="135"/>
      <c r="D59" s="136" t="s">
        <v>98</v>
      </c>
      <c r="E59" s="137"/>
      <c r="F59" s="137"/>
      <c r="G59" s="137"/>
      <c r="H59" s="137"/>
      <c r="I59" s="138"/>
      <c r="J59" s="139">
        <f>J108</f>
        <v>0</v>
      </c>
      <c r="K59" s="140"/>
    </row>
    <row r="60" spans="2:47" s="8" customFormat="1" ht="19.899999999999999" customHeight="1">
      <c r="B60" s="134"/>
      <c r="C60" s="135"/>
      <c r="D60" s="136" t="s">
        <v>99</v>
      </c>
      <c r="E60" s="137"/>
      <c r="F60" s="137"/>
      <c r="G60" s="137"/>
      <c r="H60" s="137"/>
      <c r="I60" s="138"/>
      <c r="J60" s="139">
        <f>J114</f>
        <v>0</v>
      </c>
      <c r="K60" s="140"/>
    </row>
    <row r="61" spans="2:47" s="8" customFormat="1" ht="19.899999999999999" customHeight="1">
      <c r="B61" s="134"/>
      <c r="C61" s="135"/>
      <c r="D61" s="136" t="s">
        <v>100</v>
      </c>
      <c r="E61" s="137"/>
      <c r="F61" s="137"/>
      <c r="G61" s="137"/>
      <c r="H61" s="137"/>
      <c r="I61" s="138"/>
      <c r="J61" s="139">
        <f>J120</f>
        <v>0</v>
      </c>
      <c r="K61" s="140"/>
    </row>
    <row r="62" spans="2:47" s="8" customFormat="1" ht="19.899999999999999" customHeight="1">
      <c r="B62" s="134"/>
      <c r="C62" s="135"/>
      <c r="D62" s="136" t="s">
        <v>101</v>
      </c>
      <c r="E62" s="137"/>
      <c r="F62" s="137"/>
      <c r="G62" s="137"/>
      <c r="H62" s="137"/>
      <c r="I62" s="138"/>
      <c r="J62" s="139">
        <f>J126</f>
        <v>0</v>
      </c>
      <c r="K62" s="140"/>
    </row>
    <row r="63" spans="2:47" s="7" customFormat="1" ht="24.95" customHeight="1">
      <c r="B63" s="127"/>
      <c r="C63" s="128"/>
      <c r="D63" s="129" t="s">
        <v>102</v>
      </c>
      <c r="E63" s="130"/>
      <c r="F63" s="130"/>
      <c r="G63" s="130"/>
      <c r="H63" s="130"/>
      <c r="I63" s="131"/>
      <c r="J63" s="132">
        <f>J128</f>
        <v>0</v>
      </c>
      <c r="K63" s="133"/>
    </row>
    <row r="64" spans="2:47" s="8" customFormat="1" ht="19.899999999999999" customHeight="1">
      <c r="B64" s="134"/>
      <c r="C64" s="135"/>
      <c r="D64" s="136" t="s">
        <v>103</v>
      </c>
      <c r="E64" s="137"/>
      <c r="F64" s="137"/>
      <c r="G64" s="137"/>
      <c r="H64" s="137"/>
      <c r="I64" s="138"/>
      <c r="J64" s="139">
        <f>J129</f>
        <v>0</v>
      </c>
      <c r="K64" s="140"/>
    </row>
    <row r="65" spans="2:11" s="8" customFormat="1" ht="19.899999999999999" customHeight="1">
      <c r="B65" s="134"/>
      <c r="C65" s="135"/>
      <c r="D65" s="136" t="s">
        <v>104</v>
      </c>
      <c r="E65" s="137"/>
      <c r="F65" s="137"/>
      <c r="G65" s="137"/>
      <c r="H65" s="137"/>
      <c r="I65" s="138"/>
      <c r="J65" s="139">
        <f>J141</f>
        <v>0</v>
      </c>
      <c r="K65" s="140"/>
    </row>
    <row r="66" spans="2:11" s="8" customFormat="1" ht="19.899999999999999" customHeight="1">
      <c r="B66" s="134"/>
      <c r="C66" s="135"/>
      <c r="D66" s="136" t="s">
        <v>105</v>
      </c>
      <c r="E66" s="137"/>
      <c r="F66" s="137"/>
      <c r="G66" s="137"/>
      <c r="H66" s="137"/>
      <c r="I66" s="138"/>
      <c r="J66" s="139">
        <f>J152</f>
        <v>0</v>
      </c>
      <c r="K66" s="140"/>
    </row>
    <row r="67" spans="2:11" s="8" customFormat="1" ht="19.899999999999999" customHeight="1">
      <c r="B67" s="134"/>
      <c r="C67" s="135"/>
      <c r="D67" s="136" t="s">
        <v>106</v>
      </c>
      <c r="E67" s="137"/>
      <c r="F67" s="137"/>
      <c r="G67" s="137"/>
      <c r="H67" s="137"/>
      <c r="I67" s="138"/>
      <c r="J67" s="139">
        <f>J161</f>
        <v>0</v>
      </c>
      <c r="K67" s="140"/>
    </row>
    <row r="68" spans="2:11" s="8" customFormat="1" ht="19.899999999999999" customHeight="1">
      <c r="B68" s="134"/>
      <c r="C68" s="135"/>
      <c r="D68" s="136" t="s">
        <v>107</v>
      </c>
      <c r="E68" s="137"/>
      <c r="F68" s="137"/>
      <c r="G68" s="137"/>
      <c r="H68" s="137"/>
      <c r="I68" s="138"/>
      <c r="J68" s="139">
        <f>J184</f>
        <v>0</v>
      </c>
      <c r="K68" s="140"/>
    </row>
    <row r="69" spans="2:11" s="8" customFormat="1" ht="19.899999999999999" customHeight="1">
      <c r="B69" s="134"/>
      <c r="C69" s="135"/>
      <c r="D69" s="136" t="s">
        <v>108</v>
      </c>
      <c r="E69" s="137"/>
      <c r="F69" s="137"/>
      <c r="G69" s="137"/>
      <c r="H69" s="137"/>
      <c r="I69" s="138"/>
      <c r="J69" s="139">
        <f>J186</f>
        <v>0</v>
      </c>
      <c r="K69" s="140"/>
    </row>
    <row r="70" spans="2:11" s="8" customFormat="1" ht="19.899999999999999" customHeight="1">
      <c r="B70" s="134"/>
      <c r="C70" s="135"/>
      <c r="D70" s="136" t="s">
        <v>109</v>
      </c>
      <c r="E70" s="137"/>
      <c r="F70" s="137"/>
      <c r="G70" s="137"/>
      <c r="H70" s="137"/>
      <c r="I70" s="138"/>
      <c r="J70" s="139">
        <f>J191</f>
        <v>0</v>
      </c>
      <c r="K70" s="140"/>
    </row>
    <row r="71" spans="2:11" s="8" customFormat="1" ht="19.899999999999999" customHeight="1">
      <c r="B71" s="134"/>
      <c r="C71" s="135"/>
      <c r="D71" s="136" t="s">
        <v>110</v>
      </c>
      <c r="E71" s="137"/>
      <c r="F71" s="137"/>
      <c r="G71" s="137"/>
      <c r="H71" s="137"/>
      <c r="I71" s="138"/>
      <c r="J71" s="139">
        <f>J195</f>
        <v>0</v>
      </c>
      <c r="K71" s="140"/>
    </row>
    <row r="72" spans="2:11" s="8" customFormat="1" ht="19.899999999999999" customHeight="1">
      <c r="B72" s="134"/>
      <c r="C72" s="135"/>
      <c r="D72" s="136" t="s">
        <v>111</v>
      </c>
      <c r="E72" s="137"/>
      <c r="F72" s="137"/>
      <c r="G72" s="137"/>
      <c r="H72" s="137"/>
      <c r="I72" s="138"/>
      <c r="J72" s="139">
        <f>J199</f>
        <v>0</v>
      </c>
      <c r="K72" s="140"/>
    </row>
    <row r="73" spans="2:11" s="8" customFormat="1" ht="19.899999999999999" customHeight="1">
      <c r="B73" s="134"/>
      <c r="C73" s="135"/>
      <c r="D73" s="136" t="s">
        <v>112</v>
      </c>
      <c r="E73" s="137"/>
      <c r="F73" s="137"/>
      <c r="G73" s="137"/>
      <c r="H73" s="137"/>
      <c r="I73" s="138"/>
      <c r="J73" s="139">
        <f>J203</f>
        <v>0</v>
      </c>
      <c r="K73" s="140"/>
    </row>
    <row r="74" spans="2:11" s="8" customFormat="1" ht="19.899999999999999" customHeight="1">
      <c r="B74" s="134"/>
      <c r="C74" s="135"/>
      <c r="D74" s="136" t="s">
        <v>113</v>
      </c>
      <c r="E74" s="137"/>
      <c r="F74" s="137"/>
      <c r="G74" s="137"/>
      <c r="H74" s="137"/>
      <c r="I74" s="138"/>
      <c r="J74" s="139">
        <f>J213</f>
        <v>0</v>
      </c>
      <c r="K74" s="140"/>
    </row>
    <row r="75" spans="2:11" s="8" customFormat="1" ht="19.899999999999999" customHeight="1">
      <c r="B75" s="134"/>
      <c r="C75" s="135"/>
      <c r="D75" s="136" t="s">
        <v>114</v>
      </c>
      <c r="E75" s="137"/>
      <c r="F75" s="137"/>
      <c r="G75" s="137"/>
      <c r="H75" s="137"/>
      <c r="I75" s="138"/>
      <c r="J75" s="139">
        <f>J220</f>
        <v>0</v>
      </c>
      <c r="K75" s="140"/>
    </row>
    <row r="76" spans="2:11" s="8" customFormat="1" ht="19.899999999999999" customHeight="1">
      <c r="B76" s="134"/>
      <c r="C76" s="135"/>
      <c r="D76" s="136" t="s">
        <v>115</v>
      </c>
      <c r="E76" s="137"/>
      <c r="F76" s="137"/>
      <c r="G76" s="137"/>
      <c r="H76" s="137"/>
      <c r="I76" s="138"/>
      <c r="J76" s="139">
        <f>J225</f>
        <v>0</v>
      </c>
      <c r="K76" s="140"/>
    </row>
    <row r="77" spans="2:11" s="8" customFormat="1" ht="19.899999999999999" customHeight="1">
      <c r="B77" s="134"/>
      <c r="C77" s="135"/>
      <c r="D77" s="136" t="s">
        <v>116</v>
      </c>
      <c r="E77" s="137"/>
      <c r="F77" s="137"/>
      <c r="G77" s="137"/>
      <c r="H77" s="137"/>
      <c r="I77" s="138"/>
      <c r="J77" s="139">
        <f>J229</f>
        <v>0</v>
      </c>
      <c r="K77" s="140"/>
    </row>
    <row r="78" spans="2:11" s="8" customFormat="1" ht="19.899999999999999" customHeight="1">
      <c r="B78" s="134"/>
      <c r="C78" s="135"/>
      <c r="D78" s="136" t="s">
        <v>117</v>
      </c>
      <c r="E78" s="137"/>
      <c r="F78" s="137"/>
      <c r="G78" s="137"/>
      <c r="H78" s="137"/>
      <c r="I78" s="138"/>
      <c r="J78" s="139">
        <f>J244</f>
        <v>0</v>
      </c>
      <c r="K78" s="140"/>
    </row>
    <row r="79" spans="2:11" s="7" customFormat="1" ht="24.95" customHeight="1">
      <c r="B79" s="127"/>
      <c r="C79" s="128"/>
      <c r="D79" s="129" t="s">
        <v>118</v>
      </c>
      <c r="E79" s="130"/>
      <c r="F79" s="130"/>
      <c r="G79" s="130"/>
      <c r="H79" s="130"/>
      <c r="I79" s="131"/>
      <c r="J79" s="132">
        <f>J247</f>
        <v>0</v>
      </c>
      <c r="K79" s="133"/>
    </row>
    <row r="80" spans="2:11" s="8" customFormat="1" ht="19.899999999999999" customHeight="1">
      <c r="B80" s="134"/>
      <c r="C80" s="135"/>
      <c r="D80" s="136" t="s">
        <v>119</v>
      </c>
      <c r="E80" s="137"/>
      <c r="F80" s="137"/>
      <c r="G80" s="137"/>
      <c r="H80" s="137"/>
      <c r="I80" s="138"/>
      <c r="J80" s="139">
        <f>J248</f>
        <v>0</v>
      </c>
      <c r="K80" s="140"/>
    </row>
    <row r="81" spans="2:12" s="8" customFormat="1" ht="19.899999999999999" customHeight="1">
      <c r="B81" s="134"/>
      <c r="C81" s="135"/>
      <c r="D81" s="136" t="s">
        <v>120</v>
      </c>
      <c r="E81" s="137"/>
      <c r="F81" s="137"/>
      <c r="G81" s="137"/>
      <c r="H81" s="137"/>
      <c r="I81" s="138"/>
      <c r="J81" s="139">
        <f>J251</f>
        <v>0</v>
      </c>
      <c r="K81" s="140"/>
    </row>
    <row r="82" spans="2:12" s="7" customFormat="1" ht="24.95" customHeight="1">
      <c r="B82" s="127"/>
      <c r="C82" s="128"/>
      <c r="D82" s="129" t="s">
        <v>121</v>
      </c>
      <c r="E82" s="130"/>
      <c r="F82" s="130"/>
      <c r="G82" s="130"/>
      <c r="H82" s="130"/>
      <c r="I82" s="131"/>
      <c r="J82" s="132">
        <f>J253</f>
        <v>0</v>
      </c>
      <c r="K82" s="133"/>
    </row>
    <row r="83" spans="2:12" s="1" customFormat="1" ht="21.75" customHeight="1">
      <c r="B83" s="37"/>
      <c r="C83" s="38"/>
      <c r="D83" s="38"/>
      <c r="E83" s="38"/>
      <c r="F83" s="38"/>
      <c r="G83" s="38"/>
      <c r="H83" s="38"/>
      <c r="I83" s="98"/>
      <c r="J83" s="38"/>
      <c r="K83" s="41"/>
    </row>
    <row r="84" spans="2:12" s="1" customFormat="1" ht="6.95" customHeight="1">
      <c r="B84" s="52"/>
      <c r="C84" s="53"/>
      <c r="D84" s="53"/>
      <c r="E84" s="53"/>
      <c r="F84" s="53"/>
      <c r="G84" s="53"/>
      <c r="H84" s="53"/>
      <c r="I84" s="119"/>
      <c r="J84" s="53"/>
      <c r="K84" s="54"/>
    </row>
    <row r="88" spans="2:12" s="1" customFormat="1" ht="6.95" customHeight="1">
      <c r="B88" s="55"/>
      <c r="C88" s="56"/>
      <c r="D88" s="56"/>
      <c r="E88" s="56"/>
      <c r="F88" s="56"/>
      <c r="G88" s="56"/>
      <c r="H88" s="56"/>
      <c r="I88" s="120"/>
      <c r="J88" s="56"/>
      <c r="K88" s="56"/>
      <c r="L88" s="37"/>
    </row>
    <row r="89" spans="2:12" s="1" customFormat="1" ht="36.950000000000003" customHeight="1">
      <c r="B89" s="37"/>
      <c r="C89" s="57" t="s">
        <v>122</v>
      </c>
      <c r="L89" s="37"/>
    </row>
    <row r="90" spans="2:12" s="1" customFormat="1" ht="6.95" customHeight="1">
      <c r="B90" s="37"/>
      <c r="L90" s="37"/>
    </row>
    <row r="91" spans="2:12" s="1" customFormat="1" ht="14.45" customHeight="1">
      <c r="B91" s="37"/>
      <c r="C91" s="59" t="s">
        <v>19</v>
      </c>
      <c r="L91" s="37"/>
    </row>
    <row r="92" spans="2:12" s="1" customFormat="1" ht="22.5" customHeight="1">
      <c r="B92" s="37"/>
      <c r="E92" s="325" t="str">
        <f>E7</f>
        <v>Kino Svět - rekonstrukce soc.zázemí</v>
      </c>
      <c r="F92" s="326"/>
      <c r="G92" s="326"/>
      <c r="H92" s="326"/>
      <c r="L92" s="37"/>
    </row>
    <row r="93" spans="2:12" s="1" customFormat="1" ht="14.45" customHeight="1">
      <c r="B93" s="37"/>
      <c r="C93" s="59" t="s">
        <v>89</v>
      </c>
      <c r="L93" s="37"/>
    </row>
    <row r="94" spans="2:12" s="1" customFormat="1" ht="23.25" customHeight="1">
      <c r="B94" s="37"/>
      <c r="E94" s="313" t="str">
        <f>E9</f>
        <v>10 - Stavební část</v>
      </c>
      <c r="F94" s="327"/>
      <c r="G94" s="327"/>
      <c r="H94" s="327"/>
      <c r="L94" s="37"/>
    </row>
    <row r="95" spans="2:12" s="1" customFormat="1" ht="6.95" customHeight="1">
      <c r="B95" s="37"/>
      <c r="L95" s="37"/>
    </row>
    <row r="96" spans="2:12" s="1" customFormat="1" ht="18" customHeight="1">
      <c r="B96" s="37"/>
      <c r="C96" s="59" t="s">
        <v>25</v>
      </c>
      <c r="F96" s="141" t="str">
        <f>F12</f>
        <v>Cheb</v>
      </c>
      <c r="I96" s="142" t="s">
        <v>27</v>
      </c>
      <c r="J96" s="63">
        <f>IF(J12="","",J12)</f>
        <v>43132</v>
      </c>
      <c r="L96" s="37"/>
    </row>
    <row r="97" spans="2:65" s="1" customFormat="1" ht="6.95" customHeight="1">
      <c r="B97" s="37"/>
      <c r="L97" s="37"/>
    </row>
    <row r="98" spans="2:65" s="1" customFormat="1" ht="15">
      <c r="B98" s="37"/>
      <c r="C98" s="59" t="s">
        <v>30</v>
      </c>
      <c r="F98" s="141" t="str">
        <f>E15</f>
        <v>Město Cheb</v>
      </c>
      <c r="I98" s="142" t="s">
        <v>36</v>
      </c>
      <c r="J98" s="141" t="str">
        <f>E21</f>
        <v>ing.arch.Luboš Mašek</v>
      </c>
      <c r="L98" s="37"/>
    </row>
    <row r="99" spans="2:65" s="1" customFormat="1" ht="14.45" customHeight="1">
      <c r="B99" s="37"/>
      <c r="C99" s="59" t="s">
        <v>34</v>
      </c>
      <c r="F99" s="141" t="str">
        <f>IF(E18="","",E18)</f>
        <v/>
      </c>
      <c r="L99" s="37"/>
    </row>
    <row r="100" spans="2:65" s="1" customFormat="1" ht="10.35" customHeight="1">
      <c r="B100" s="37"/>
      <c r="L100" s="37"/>
    </row>
    <row r="101" spans="2:65" s="9" customFormat="1" ht="29.25" customHeight="1">
      <c r="B101" s="143"/>
      <c r="C101" s="144" t="s">
        <v>123</v>
      </c>
      <c r="D101" s="145" t="s">
        <v>59</v>
      </c>
      <c r="E101" s="145" t="s">
        <v>55</v>
      </c>
      <c r="F101" s="145" t="s">
        <v>124</v>
      </c>
      <c r="G101" s="145" t="s">
        <v>125</v>
      </c>
      <c r="H101" s="145" t="s">
        <v>126</v>
      </c>
      <c r="I101" s="146" t="s">
        <v>127</v>
      </c>
      <c r="J101" s="145" t="s">
        <v>93</v>
      </c>
      <c r="K101" s="147" t="s">
        <v>128</v>
      </c>
      <c r="L101" s="143"/>
      <c r="M101" s="69" t="s">
        <v>129</v>
      </c>
      <c r="N101" s="70" t="s">
        <v>44</v>
      </c>
      <c r="O101" s="70" t="s">
        <v>130</v>
      </c>
      <c r="P101" s="70" t="s">
        <v>131</v>
      </c>
      <c r="Q101" s="70" t="s">
        <v>132</v>
      </c>
      <c r="R101" s="70" t="s">
        <v>133</v>
      </c>
      <c r="S101" s="70" t="s">
        <v>134</v>
      </c>
      <c r="T101" s="71" t="s">
        <v>135</v>
      </c>
    </row>
    <row r="102" spans="2:65" s="1" customFormat="1" ht="29.25" customHeight="1">
      <c r="B102" s="37"/>
      <c r="C102" s="73" t="s">
        <v>94</v>
      </c>
      <c r="J102" s="148">
        <f>BK102</f>
        <v>0</v>
      </c>
      <c r="L102" s="37"/>
      <c r="M102" s="72"/>
      <c r="N102" s="64"/>
      <c r="O102" s="64"/>
      <c r="P102" s="149">
        <f>P103+P128+P247+P253</f>
        <v>0</v>
      </c>
      <c r="Q102" s="64"/>
      <c r="R102" s="149">
        <f>R103+R128+R247+R253</f>
        <v>17.8138358</v>
      </c>
      <c r="S102" s="64"/>
      <c r="T102" s="150">
        <f>T103+T128+T247+T253</f>
        <v>16.341840000000001</v>
      </c>
      <c r="AT102" s="21" t="s">
        <v>73</v>
      </c>
      <c r="AU102" s="21" t="s">
        <v>95</v>
      </c>
      <c r="BK102" s="151">
        <f>BK103+BK128+BK247+BK253</f>
        <v>0</v>
      </c>
    </row>
    <row r="103" spans="2:65" s="10" customFormat="1" ht="37.35" customHeight="1">
      <c r="B103" s="152"/>
      <c r="D103" s="153" t="s">
        <v>73</v>
      </c>
      <c r="E103" s="154" t="s">
        <v>136</v>
      </c>
      <c r="F103" s="154" t="s">
        <v>137</v>
      </c>
      <c r="I103" s="155"/>
      <c r="J103" s="156">
        <f>BK103</f>
        <v>0</v>
      </c>
      <c r="L103" s="152"/>
      <c r="M103" s="157"/>
      <c r="N103" s="158"/>
      <c r="O103" s="158"/>
      <c r="P103" s="159">
        <f>P104+P108+P114+P120+P126</f>
        <v>0</v>
      </c>
      <c r="Q103" s="158"/>
      <c r="R103" s="159">
        <f>R104+R108+R114+R120+R126</f>
        <v>10.223115999999999</v>
      </c>
      <c r="S103" s="158"/>
      <c r="T103" s="160">
        <f>T104+T108+T114+T120+T126</f>
        <v>15.316800000000001</v>
      </c>
      <c r="AR103" s="153" t="s">
        <v>24</v>
      </c>
      <c r="AT103" s="161" t="s">
        <v>73</v>
      </c>
      <c r="AU103" s="161" t="s">
        <v>74</v>
      </c>
      <c r="AY103" s="153" t="s">
        <v>138</v>
      </c>
      <c r="BK103" s="162">
        <f>BK104+BK108+BK114+BK120+BK126</f>
        <v>0</v>
      </c>
    </row>
    <row r="104" spans="2:65" s="10" customFormat="1" ht="19.899999999999999" customHeight="1">
      <c r="B104" s="152"/>
      <c r="D104" s="163" t="s">
        <v>73</v>
      </c>
      <c r="E104" s="164" t="s">
        <v>139</v>
      </c>
      <c r="F104" s="164" t="s">
        <v>140</v>
      </c>
      <c r="I104" s="155"/>
      <c r="J104" s="165">
        <f>BK104</f>
        <v>0</v>
      </c>
      <c r="L104" s="152"/>
      <c r="M104" s="157"/>
      <c r="N104" s="158"/>
      <c r="O104" s="158"/>
      <c r="P104" s="159">
        <f>SUM(P105:P107)</f>
        <v>0</v>
      </c>
      <c r="Q104" s="158"/>
      <c r="R104" s="159">
        <f>SUM(R105:R107)</f>
        <v>1.3966759999999998</v>
      </c>
      <c r="S104" s="158"/>
      <c r="T104" s="160">
        <f>SUM(T105:T107)</f>
        <v>0</v>
      </c>
      <c r="AR104" s="153" t="s">
        <v>24</v>
      </c>
      <c r="AT104" s="161" t="s">
        <v>73</v>
      </c>
      <c r="AU104" s="161" t="s">
        <v>24</v>
      </c>
      <c r="AY104" s="153" t="s">
        <v>138</v>
      </c>
      <c r="BK104" s="162">
        <f>SUM(BK105:BK107)</f>
        <v>0</v>
      </c>
    </row>
    <row r="105" spans="2:65" s="1" customFormat="1" ht="22.5" customHeight="1">
      <c r="B105" s="166"/>
      <c r="C105" s="167" t="s">
        <v>24</v>
      </c>
      <c r="D105" s="167" t="s">
        <v>141</v>
      </c>
      <c r="E105" s="168" t="s">
        <v>142</v>
      </c>
      <c r="F105" s="169" t="s">
        <v>143</v>
      </c>
      <c r="G105" s="170" t="s">
        <v>144</v>
      </c>
      <c r="H105" s="171">
        <v>2.5</v>
      </c>
      <c r="I105" s="172"/>
      <c r="J105" s="173">
        <f>ROUND(I105*H105,2)</f>
        <v>0</v>
      </c>
      <c r="K105" s="169" t="s">
        <v>145</v>
      </c>
      <c r="L105" s="37"/>
      <c r="M105" s="174" t="s">
        <v>5</v>
      </c>
      <c r="N105" s="175" t="s">
        <v>45</v>
      </c>
      <c r="O105" s="38"/>
      <c r="P105" s="176">
        <f>O105*H105</f>
        <v>0</v>
      </c>
      <c r="Q105" s="176">
        <v>0.10212</v>
      </c>
      <c r="R105" s="176">
        <f>Q105*H105</f>
        <v>0.25530000000000003</v>
      </c>
      <c r="S105" s="176">
        <v>0</v>
      </c>
      <c r="T105" s="177">
        <f>S105*H105</f>
        <v>0</v>
      </c>
      <c r="AR105" s="21" t="s">
        <v>146</v>
      </c>
      <c r="AT105" s="21" t="s">
        <v>141</v>
      </c>
      <c r="AU105" s="21" t="s">
        <v>82</v>
      </c>
      <c r="AY105" s="21" t="s">
        <v>138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1" t="s">
        <v>24</v>
      </c>
      <c r="BK105" s="178">
        <f>ROUND(I105*H105,2)</f>
        <v>0</v>
      </c>
      <c r="BL105" s="21" t="s">
        <v>146</v>
      </c>
      <c r="BM105" s="21" t="s">
        <v>147</v>
      </c>
    </row>
    <row r="106" spans="2:65" s="1" customFormat="1" ht="31.5" customHeight="1">
      <c r="B106" s="166"/>
      <c r="C106" s="167" t="s">
        <v>82</v>
      </c>
      <c r="D106" s="167" t="s">
        <v>141</v>
      </c>
      <c r="E106" s="168" t="s">
        <v>148</v>
      </c>
      <c r="F106" s="169" t="s">
        <v>149</v>
      </c>
      <c r="G106" s="170" t="s">
        <v>144</v>
      </c>
      <c r="H106" s="171">
        <v>5.6</v>
      </c>
      <c r="I106" s="172"/>
      <c r="J106" s="173">
        <f>ROUND(I106*H106,2)</f>
        <v>0</v>
      </c>
      <c r="K106" s="169" t="s">
        <v>145</v>
      </c>
      <c r="L106" s="37"/>
      <c r="M106" s="174" t="s">
        <v>5</v>
      </c>
      <c r="N106" s="175" t="s">
        <v>45</v>
      </c>
      <c r="O106" s="38"/>
      <c r="P106" s="176">
        <f>O106*H106</f>
        <v>0</v>
      </c>
      <c r="Q106" s="176">
        <v>6.9819999999999993E-2</v>
      </c>
      <c r="R106" s="176">
        <f>Q106*H106</f>
        <v>0.39099199999999995</v>
      </c>
      <c r="S106" s="176">
        <v>0</v>
      </c>
      <c r="T106" s="177">
        <f>S106*H106</f>
        <v>0</v>
      </c>
      <c r="AR106" s="21" t="s">
        <v>146</v>
      </c>
      <c r="AT106" s="21" t="s">
        <v>141</v>
      </c>
      <c r="AU106" s="21" t="s">
        <v>82</v>
      </c>
      <c r="AY106" s="21" t="s">
        <v>138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21" t="s">
        <v>24</v>
      </c>
      <c r="BK106" s="178">
        <f>ROUND(I106*H106,2)</f>
        <v>0</v>
      </c>
      <c r="BL106" s="21" t="s">
        <v>146</v>
      </c>
      <c r="BM106" s="21" t="s">
        <v>150</v>
      </c>
    </row>
    <row r="107" spans="2:65" s="1" customFormat="1" ht="31.5" customHeight="1">
      <c r="B107" s="166"/>
      <c r="C107" s="167" t="s">
        <v>139</v>
      </c>
      <c r="D107" s="167" t="s">
        <v>141</v>
      </c>
      <c r="E107" s="168" t="s">
        <v>151</v>
      </c>
      <c r="F107" s="169" t="s">
        <v>152</v>
      </c>
      <c r="G107" s="170" t="s">
        <v>144</v>
      </c>
      <c r="H107" s="171">
        <v>7.2</v>
      </c>
      <c r="I107" s="172"/>
      <c r="J107" s="173">
        <f>ROUND(I107*H107,2)</f>
        <v>0</v>
      </c>
      <c r="K107" s="169" t="s">
        <v>145</v>
      </c>
      <c r="L107" s="37"/>
      <c r="M107" s="174" t="s">
        <v>5</v>
      </c>
      <c r="N107" s="175" t="s">
        <v>45</v>
      </c>
      <c r="O107" s="38"/>
      <c r="P107" s="176">
        <f>O107*H107</f>
        <v>0</v>
      </c>
      <c r="Q107" s="176">
        <v>0.10421999999999999</v>
      </c>
      <c r="R107" s="176">
        <f>Q107*H107</f>
        <v>0.75038399999999994</v>
      </c>
      <c r="S107" s="176">
        <v>0</v>
      </c>
      <c r="T107" s="177">
        <f>S107*H107</f>
        <v>0</v>
      </c>
      <c r="AR107" s="21" t="s">
        <v>146</v>
      </c>
      <c r="AT107" s="21" t="s">
        <v>141</v>
      </c>
      <c r="AU107" s="21" t="s">
        <v>82</v>
      </c>
      <c r="AY107" s="21" t="s">
        <v>138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1" t="s">
        <v>24</v>
      </c>
      <c r="BK107" s="178">
        <f>ROUND(I107*H107,2)</f>
        <v>0</v>
      </c>
      <c r="BL107" s="21" t="s">
        <v>146</v>
      </c>
      <c r="BM107" s="21" t="s">
        <v>153</v>
      </c>
    </row>
    <row r="108" spans="2:65" s="10" customFormat="1" ht="29.85" customHeight="1">
      <c r="B108" s="152"/>
      <c r="D108" s="163" t="s">
        <v>73</v>
      </c>
      <c r="E108" s="164" t="s">
        <v>154</v>
      </c>
      <c r="F108" s="164" t="s">
        <v>155</v>
      </c>
      <c r="I108" s="155"/>
      <c r="J108" s="165">
        <f>BK108</f>
        <v>0</v>
      </c>
      <c r="L108" s="152"/>
      <c r="M108" s="157"/>
      <c r="N108" s="158"/>
      <c r="O108" s="158"/>
      <c r="P108" s="159">
        <f>SUM(P109:P113)</f>
        <v>0</v>
      </c>
      <c r="Q108" s="158"/>
      <c r="R108" s="159">
        <f>SUM(R109:R113)</f>
        <v>8.8264399999999998</v>
      </c>
      <c r="S108" s="158"/>
      <c r="T108" s="160">
        <f>SUM(T109:T113)</f>
        <v>0</v>
      </c>
      <c r="AR108" s="153" t="s">
        <v>24</v>
      </c>
      <c r="AT108" s="161" t="s">
        <v>73</v>
      </c>
      <c r="AU108" s="161" t="s">
        <v>24</v>
      </c>
      <c r="AY108" s="153" t="s">
        <v>138</v>
      </c>
      <c r="BK108" s="162">
        <f>SUM(BK109:BK113)</f>
        <v>0</v>
      </c>
    </row>
    <row r="109" spans="2:65" s="1" customFormat="1" ht="22.5" customHeight="1">
      <c r="B109" s="166"/>
      <c r="C109" s="167" t="s">
        <v>146</v>
      </c>
      <c r="D109" s="167" t="s">
        <v>141</v>
      </c>
      <c r="E109" s="168" t="s">
        <v>156</v>
      </c>
      <c r="F109" s="169" t="s">
        <v>157</v>
      </c>
      <c r="G109" s="170" t="s">
        <v>144</v>
      </c>
      <c r="H109" s="171">
        <v>1.4</v>
      </c>
      <c r="I109" s="172"/>
      <c r="J109" s="173">
        <f>ROUND(I109*H109,2)</f>
        <v>0</v>
      </c>
      <c r="K109" s="169" t="s">
        <v>145</v>
      </c>
      <c r="L109" s="37"/>
      <c r="M109" s="174" t="s">
        <v>5</v>
      </c>
      <c r="N109" s="175" t="s">
        <v>45</v>
      </c>
      <c r="O109" s="38"/>
      <c r="P109" s="176">
        <f>O109*H109</f>
        <v>0</v>
      </c>
      <c r="Q109" s="176">
        <v>0.04</v>
      </c>
      <c r="R109" s="176">
        <f>Q109*H109</f>
        <v>5.5999999999999994E-2</v>
      </c>
      <c r="S109" s="176">
        <v>0</v>
      </c>
      <c r="T109" s="177">
        <f>S109*H109</f>
        <v>0</v>
      </c>
      <c r="AR109" s="21" t="s">
        <v>146</v>
      </c>
      <c r="AT109" s="21" t="s">
        <v>141</v>
      </c>
      <c r="AU109" s="21" t="s">
        <v>82</v>
      </c>
      <c r="AY109" s="21" t="s">
        <v>138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21" t="s">
        <v>24</v>
      </c>
      <c r="BK109" s="178">
        <f>ROUND(I109*H109,2)</f>
        <v>0</v>
      </c>
      <c r="BL109" s="21" t="s">
        <v>146</v>
      </c>
      <c r="BM109" s="21" t="s">
        <v>158</v>
      </c>
    </row>
    <row r="110" spans="2:65" s="11" customFormat="1">
      <c r="B110" s="179"/>
      <c r="D110" s="180" t="s">
        <v>159</v>
      </c>
      <c r="E110" s="181" t="s">
        <v>5</v>
      </c>
      <c r="F110" s="182" t="s">
        <v>160</v>
      </c>
      <c r="H110" s="183">
        <v>1.4</v>
      </c>
      <c r="I110" s="184"/>
      <c r="L110" s="179"/>
      <c r="M110" s="185"/>
      <c r="N110" s="186"/>
      <c r="O110" s="186"/>
      <c r="P110" s="186"/>
      <c r="Q110" s="186"/>
      <c r="R110" s="186"/>
      <c r="S110" s="186"/>
      <c r="T110" s="187"/>
      <c r="AT110" s="188" t="s">
        <v>159</v>
      </c>
      <c r="AU110" s="188" t="s">
        <v>82</v>
      </c>
      <c r="AV110" s="11" t="s">
        <v>82</v>
      </c>
      <c r="AW110" s="11" t="s">
        <v>38</v>
      </c>
      <c r="AX110" s="11" t="s">
        <v>24</v>
      </c>
      <c r="AY110" s="188" t="s">
        <v>138</v>
      </c>
    </row>
    <row r="111" spans="2:65" s="1" customFormat="1" ht="22.5" customHeight="1">
      <c r="B111" s="166"/>
      <c r="C111" s="167" t="s">
        <v>161</v>
      </c>
      <c r="D111" s="167" t="s">
        <v>141</v>
      </c>
      <c r="E111" s="168" t="s">
        <v>162</v>
      </c>
      <c r="F111" s="169" t="s">
        <v>163</v>
      </c>
      <c r="G111" s="170" t="s">
        <v>144</v>
      </c>
      <c r="H111" s="171">
        <v>145.6</v>
      </c>
      <c r="I111" s="172"/>
      <c r="J111" s="173">
        <f>ROUND(I111*H111,2)</f>
        <v>0</v>
      </c>
      <c r="K111" s="169" t="s">
        <v>145</v>
      </c>
      <c r="L111" s="37"/>
      <c r="M111" s="174" t="s">
        <v>5</v>
      </c>
      <c r="N111" s="175" t="s">
        <v>45</v>
      </c>
      <c r="O111" s="38"/>
      <c r="P111" s="176">
        <f>O111*H111</f>
        <v>0</v>
      </c>
      <c r="Q111" s="176">
        <v>1.47E-2</v>
      </c>
      <c r="R111" s="176">
        <f>Q111*H111</f>
        <v>2.14032</v>
      </c>
      <c r="S111" s="176">
        <v>0</v>
      </c>
      <c r="T111" s="177">
        <f>S111*H111</f>
        <v>0</v>
      </c>
      <c r="AR111" s="21" t="s">
        <v>146</v>
      </c>
      <c r="AT111" s="21" t="s">
        <v>141</v>
      </c>
      <c r="AU111" s="21" t="s">
        <v>82</v>
      </c>
      <c r="AY111" s="21" t="s">
        <v>138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21" t="s">
        <v>24</v>
      </c>
      <c r="BK111" s="178">
        <f>ROUND(I111*H111,2)</f>
        <v>0</v>
      </c>
      <c r="BL111" s="21" t="s">
        <v>146</v>
      </c>
      <c r="BM111" s="21" t="s">
        <v>164</v>
      </c>
    </row>
    <row r="112" spans="2:65" s="1" customFormat="1" ht="22.5" customHeight="1">
      <c r="B112" s="166"/>
      <c r="C112" s="167" t="s">
        <v>154</v>
      </c>
      <c r="D112" s="167" t="s">
        <v>141</v>
      </c>
      <c r="E112" s="168" t="s">
        <v>165</v>
      </c>
      <c r="F112" s="169" t="s">
        <v>166</v>
      </c>
      <c r="G112" s="170" t="s">
        <v>144</v>
      </c>
      <c r="H112" s="171">
        <v>159.6</v>
      </c>
      <c r="I112" s="172"/>
      <c r="J112" s="173">
        <f>ROUND(I112*H112,2)</f>
        <v>0</v>
      </c>
      <c r="K112" s="169" t="s">
        <v>145</v>
      </c>
      <c r="L112" s="37"/>
      <c r="M112" s="174" t="s">
        <v>5</v>
      </c>
      <c r="N112" s="175" t="s">
        <v>45</v>
      </c>
      <c r="O112" s="38"/>
      <c r="P112" s="176">
        <f>O112*H112</f>
        <v>0</v>
      </c>
      <c r="Q112" s="176">
        <v>1.47E-2</v>
      </c>
      <c r="R112" s="176">
        <f>Q112*H112</f>
        <v>2.34612</v>
      </c>
      <c r="S112" s="176">
        <v>0</v>
      </c>
      <c r="T112" s="177">
        <f>S112*H112</f>
        <v>0</v>
      </c>
      <c r="AR112" s="21" t="s">
        <v>146</v>
      </c>
      <c r="AT112" s="21" t="s">
        <v>141</v>
      </c>
      <c r="AU112" s="21" t="s">
        <v>82</v>
      </c>
      <c r="AY112" s="21" t="s">
        <v>138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21" t="s">
        <v>24</v>
      </c>
      <c r="BK112" s="178">
        <f>ROUND(I112*H112,2)</f>
        <v>0</v>
      </c>
      <c r="BL112" s="21" t="s">
        <v>146</v>
      </c>
      <c r="BM112" s="21" t="s">
        <v>167</v>
      </c>
    </row>
    <row r="113" spans="2:65" s="1" customFormat="1" ht="22.5" customHeight="1">
      <c r="B113" s="166"/>
      <c r="C113" s="167" t="s">
        <v>168</v>
      </c>
      <c r="D113" s="167" t="s">
        <v>141</v>
      </c>
      <c r="E113" s="168" t="s">
        <v>169</v>
      </c>
      <c r="F113" s="169" t="s">
        <v>170</v>
      </c>
      <c r="G113" s="170" t="s">
        <v>144</v>
      </c>
      <c r="H113" s="171">
        <v>40.799999999999997</v>
      </c>
      <c r="I113" s="172"/>
      <c r="J113" s="173">
        <f>ROUND(I113*H113,2)</f>
        <v>0</v>
      </c>
      <c r="K113" s="169" t="s">
        <v>145</v>
      </c>
      <c r="L113" s="37"/>
      <c r="M113" s="174" t="s">
        <v>5</v>
      </c>
      <c r="N113" s="175" t="s">
        <v>45</v>
      </c>
      <c r="O113" s="38"/>
      <c r="P113" s="176">
        <f>O113*H113</f>
        <v>0</v>
      </c>
      <c r="Q113" s="176">
        <v>0.105</v>
      </c>
      <c r="R113" s="176">
        <f>Q113*H113</f>
        <v>4.2839999999999998</v>
      </c>
      <c r="S113" s="176">
        <v>0</v>
      </c>
      <c r="T113" s="177">
        <f>S113*H113</f>
        <v>0</v>
      </c>
      <c r="AR113" s="21" t="s">
        <v>146</v>
      </c>
      <c r="AT113" s="21" t="s">
        <v>141</v>
      </c>
      <c r="AU113" s="21" t="s">
        <v>82</v>
      </c>
      <c r="AY113" s="21" t="s">
        <v>138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21" t="s">
        <v>24</v>
      </c>
      <c r="BK113" s="178">
        <f>ROUND(I113*H113,2)</f>
        <v>0</v>
      </c>
      <c r="BL113" s="21" t="s">
        <v>146</v>
      </c>
      <c r="BM113" s="21" t="s">
        <v>171</v>
      </c>
    </row>
    <row r="114" spans="2:65" s="10" customFormat="1" ht="29.85" customHeight="1">
      <c r="B114" s="152"/>
      <c r="D114" s="163" t="s">
        <v>73</v>
      </c>
      <c r="E114" s="164" t="s">
        <v>172</v>
      </c>
      <c r="F114" s="164" t="s">
        <v>173</v>
      </c>
      <c r="I114" s="155"/>
      <c r="J114" s="165">
        <f>BK114</f>
        <v>0</v>
      </c>
      <c r="L114" s="152"/>
      <c r="M114" s="157"/>
      <c r="N114" s="158"/>
      <c r="O114" s="158"/>
      <c r="P114" s="159">
        <f>SUM(P115:P119)</f>
        <v>0</v>
      </c>
      <c r="Q114" s="158"/>
      <c r="R114" s="159">
        <f>SUM(R115:R119)</f>
        <v>0</v>
      </c>
      <c r="S114" s="158"/>
      <c r="T114" s="160">
        <f>SUM(T115:T119)</f>
        <v>15.316800000000001</v>
      </c>
      <c r="AR114" s="153" t="s">
        <v>24</v>
      </c>
      <c r="AT114" s="161" t="s">
        <v>73</v>
      </c>
      <c r="AU114" s="161" t="s">
        <v>24</v>
      </c>
      <c r="AY114" s="153" t="s">
        <v>138</v>
      </c>
      <c r="BK114" s="162">
        <f>SUM(BK115:BK119)</f>
        <v>0</v>
      </c>
    </row>
    <row r="115" spans="2:65" s="1" customFormat="1" ht="31.5" customHeight="1">
      <c r="B115" s="166"/>
      <c r="C115" s="167" t="s">
        <v>174</v>
      </c>
      <c r="D115" s="167" t="s">
        <v>141</v>
      </c>
      <c r="E115" s="168" t="s">
        <v>175</v>
      </c>
      <c r="F115" s="169" t="s">
        <v>176</v>
      </c>
      <c r="G115" s="170" t="s">
        <v>177</v>
      </c>
      <c r="H115" s="171">
        <v>2.04</v>
      </c>
      <c r="I115" s="172"/>
      <c r="J115" s="173">
        <f>ROUND(I115*H115,2)</f>
        <v>0</v>
      </c>
      <c r="K115" s="169" t="s">
        <v>145</v>
      </c>
      <c r="L115" s="37"/>
      <c r="M115" s="174" t="s">
        <v>5</v>
      </c>
      <c r="N115" s="175" t="s">
        <v>45</v>
      </c>
      <c r="O115" s="38"/>
      <c r="P115" s="176">
        <f>O115*H115</f>
        <v>0</v>
      </c>
      <c r="Q115" s="176">
        <v>0</v>
      </c>
      <c r="R115" s="176">
        <f>Q115*H115</f>
        <v>0</v>
      </c>
      <c r="S115" s="176">
        <v>2.2000000000000002</v>
      </c>
      <c r="T115" s="177">
        <f>S115*H115</f>
        <v>4.4880000000000004</v>
      </c>
      <c r="AR115" s="21" t="s">
        <v>146</v>
      </c>
      <c r="AT115" s="21" t="s">
        <v>141</v>
      </c>
      <c r="AU115" s="21" t="s">
        <v>82</v>
      </c>
      <c r="AY115" s="21" t="s">
        <v>138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21" t="s">
        <v>24</v>
      </c>
      <c r="BK115" s="178">
        <f>ROUND(I115*H115,2)</f>
        <v>0</v>
      </c>
      <c r="BL115" s="21" t="s">
        <v>146</v>
      </c>
      <c r="BM115" s="21" t="s">
        <v>178</v>
      </c>
    </row>
    <row r="116" spans="2:65" s="11" customFormat="1">
      <c r="B116" s="179"/>
      <c r="D116" s="180" t="s">
        <v>159</v>
      </c>
      <c r="E116" s="181" t="s">
        <v>5</v>
      </c>
      <c r="F116" s="182" t="s">
        <v>179</v>
      </c>
      <c r="H116" s="183">
        <v>2.04</v>
      </c>
      <c r="I116" s="184"/>
      <c r="L116" s="179"/>
      <c r="M116" s="185"/>
      <c r="N116" s="186"/>
      <c r="O116" s="186"/>
      <c r="P116" s="186"/>
      <c r="Q116" s="186"/>
      <c r="R116" s="186"/>
      <c r="S116" s="186"/>
      <c r="T116" s="187"/>
      <c r="AT116" s="188" t="s">
        <v>159</v>
      </c>
      <c r="AU116" s="188" t="s">
        <v>82</v>
      </c>
      <c r="AV116" s="11" t="s">
        <v>82</v>
      </c>
      <c r="AW116" s="11" t="s">
        <v>38</v>
      </c>
      <c r="AX116" s="11" t="s">
        <v>24</v>
      </c>
      <c r="AY116" s="188" t="s">
        <v>138</v>
      </c>
    </row>
    <row r="117" spans="2:65" s="1" customFormat="1" ht="22.5" customHeight="1">
      <c r="B117" s="166"/>
      <c r="C117" s="167" t="s">
        <v>172</v>
      </c>
      <c r="D117" s="167" t="s">
        <v>141</v>
      </c>
      <c r="E117" s="168" t="s">
        <v>180</v>
      </c>
      <c r="F117" s="169" t="s">
        <v>181</v>
      </c>
      <c r="G117" s="170" t="s">
        <v>144</v>
      </c>
      <c r="H117" s="171">
        <v>10</v>
      </c>
      <c r="I117" s="172"/>
      <c r="J117" s="173">
        <f>ROUND(I117*H117,2)</f>
        <v>0</v>
      </c>
      <c r="K117" s="169" t="s">
        <v>145</v>
      </c>
      <c r="L117" s="37"/>
      <c r="M117" s="174" t="s">
        <v>5</v>
      </c>
      <c r="N117" s="175" t="s">
        <v>45</v>
      </c>
      <c r="O117" s="38"/>
      <c r="P117" s="176">
        <f>O117*H117</f>
        <v>0</v>
      </c>
      <c r="Q117" s="176">
        <v>0</v>
      </c>
      <c r="R117" s="176">
        <f>Q117*H117</f>
        <v>0</v>
      </c>
      <c r="S117" s="176">
        <v>7.5999999999999998E-2</v>
      </c>
      <c r="T117" s="177">
        <f>S117*H117</f>
        <v>0.76</v>
      </c>
      <c r="AR117" s="21" t="s">
        <v>146</v>
      </c>
      <c r="AT117" s="21" t="s">
        <v>141</v>
      </c>
      <c r="AU117" s="21" t="s">
        <v>82</v>
      </c>
      <c r="AY117" s="21" t="s">
        <v>138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21" t="s">
        <v>24</v>
      </c>
      <c r="BK117" s="178">
        <f>ROUND(I117*H117,2)</f>
        <v>0</v>
      </c>
      <c r="BL117" s="21" t="s">
        <v>146</v>
      </c>
      <c r="BM117" s="21" t="s">
        <v>182</v>
      </c>
    </row>
    <row r="118" spans="2:65" s="1" customFormat="1" ht="22.5" customHeight="1">
      <c r="B118" s="166"/>
      <c r="C118" s="167" t="s">
        <v>28</v>
      </c>
      <c r="D118" s="167" t="s">
        <v>141</v>
      </c>
      <c r="E118" s="168" t="s">
        <v>183</v>
      </c>
      <c r="F118" s="169" t="s">
        <v>184</v>
      </c>
      <c r="G118" s="170" t="s">
        <v>185</v>
      </c>
      <c r="H118" s="171">
        <v>28</v>
      </c>
      <c r="I118" s="172"/>
      <c r="J118" s="173">
        <f>ROUND(I118*H118,2)</f>
        <v>0</v>
      </c>
      <c r="K118" s="169" t="s">
        <v>145</v>
      </c>
      <c r="L118" s="37"/>
      <c r="M118" s="174" t="s">
        <v>5</v>
      </c>
      <c r="N118" s="175" t="s">
        <v>45</v>
      </c>
      <c r="O118" s="38"/>
      <c r="P118" s="176">
        <f>O118*H118</f>
        <v>0</v>
      </c>
      <c r="Q118" s="176">
        <v>0</v>
      </c>
      <c r="R118" s="176">
        <f>Q118*H118</f>
        <v>0</v>
      </c>
      <c r="S118" s="176">
        <v>6.0000000000000001E-3</v>
      </c>
      <c r="T118" s="177">
        <f>S118*H118</f>
        <v>0.16800000000000001</v>
      </c>
      <c r="AR118" s="21" t="s">
        <v>146</v>
      </c>
      <c r="AT118" s="21" t="s">
        <v>141</v>
      </c>
      <c r="AU118" s="21" t="s">
        <v>82</v>
      </c>
      <c r="AY118" s="21" t="s">
        <v>138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21" t="s">
        <v>24</v>
      </c>
      <c r="BK118" s="178">
        <f>ROUND(I118*H118,2)</f>
        <v>0</v>
      </c>
      <c r="BL118" s="21" t="s">
        <v>146</v>
      </c>
      <c r="BM118" s="21" t="s">
        <v>186</v>
      </c>
    </row>
    <row r="119" spans="2:65" s="1" customFormat="1" ht="22.5" customHeight="1">
      <c r="B119" s="166"/>
      <c r="C119" s="167" t="s">
        <v>187</v>
      </c>
      <c r="D119" s="167" t="s">
        <v>141</v>
      </c>
      <c r="E119" s="168" t="s">
        <v>188</v>
      </c>
      <c r="F119" s="169" t="s">
        <v>189</v>
      </c>
      <c r="G119" s="170" t="s">
        <v>144</v>
      </c>
      <c r="H119" s="171">
        <v>145.6</v>
      </c>
      <c r="I119" s="172"/>
      <c r="J119" s="173">
        <f>ROUND(I119*H119,2)</f>
        <v>0</v>
      </c>
      <c r="K119" s="169" t="s">
        <v>145</v>
      </c>
      <c r="L119" s="37"/>
      <c r="M119" s="174" t="s">
        <v>5</v>
      </c>
      <c r="N119" s="175" t="s">
        <v>45</v>
      </c>
      <c r="O119" s="38"/>
      <c r="P119" s="176">
        <f>O119*H119</f>
        <v>0</v>
      </c>
      <c r="Q119" s="176">
        <v>0</v>
      </c>
      <c r="R119" s="176">
        <f>Q119*H119</f>
        <v>0</v>
      </c>
      <c r="S119" s="176">
        <v>6.8000000000000005E-2</v>
      </c>
      <c r="T119" s="177">
        <f>S119*H119</f>
        <v>9.9008000000000003</v>
      </c>
      <c r="AR119" s="21" t="s">
        <v>146</v>
      </c>
      <c r="AT119" s="21" t="s">
        <v>141</v>
      </c>
      <c r="AU119" s="21" t="s">
        <v>82</v>
      </c>
      <c r="AY119" s="21" t="s">
        <v>138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21" t="s">
        <v>24</v>
      </c>
      <c r="BK119" s="178">
        <f>ROUND(I119*H119,2)</f>
        <v>0</v>
      </c>
      <c r="BL119" s="21" t="s">
        <v>146</v>
      </c>
      <c r="BM119" s="21" t="s">
        <v>190</v>
      </c>
    </row>
    <row r="120" spans="2:65" s="10" customFormat="1" ht="29.85" customHeight="1">
      <c r="B120" s="152"/>
      <c r="D120" s="163" t="s">
        <v>73</v>
      </c>
      <c r="E120" s="164" t="s">
        <v>191</v>
      </c>
      <c r="F120" s="164" t="s">
        <v>192</v>
      </c>
      <c r="I120" s="155"/>
      <c r="J120" s="165">
        <f>BK120</f>
        <v>0</v>
      </c>
      <c r="L120" s="152"/>
      <c r="M120" s="157"/>
      <c r="N120" s="158"/>
      <c r="O120" s="158"/>
      <c r="P120" s="159">
        <f>SUM(P121:P125)</f>
        <v>0</v>
      </c>
      <c r="Q120" s="158"/>
      <c r="R120" s="159">
        <f>SUM(R121:R125)</f>
        <v>0</v>
      </c>
      <c r="S120" s="158"/>
      <c r="T120" s="160">
        <f>SUM(T121:T125)</f>
        <v>0</v>
      </c>
      <c r="AR120" s="153" t="s">
        <v>24</v>
      </c>
      <c r="AT120" s="161" t="s">
        <v>73</v>
      </c>
      <c r="AU120" s="161" t="s">
        <v>24</v>
      </c>
      <c r="AY120" s="153" t="s">
        <v>138</v>
      </c>
      <c r="BK120" s="162">
        <f>SUM(BK121:BK125)</f>
        <v>0</v>
      </c>
    </row>
    <row r="121" spans="2:65" s="1" customFormat="1" ht="31.5" customHeight="1">
      <c r="B121" s="166"/>
      <c r="C121" s="167" t="s">
        <v>193</v>
      </c>
      <c r="D121" s="167" t="s">
        <v>141</v>
      </c>
      <c r="E121" s="168" t="s">
        <v>194</v>
      </c>
      <c r="F121" s="169" t="s">
        <v>195</v>
      </c>
      <c r="G121" s="170" t="s">
        <v>196</v>
      </c>
      <c r="H121" s="171">
        <v>16.341999999999999</v>
      </c>
      <c r="I121" s="172"/>
      <c r="J121" s="173">
        <f>ROUND(I121*H121,2)</f>
        <v>0</v>
      </c>
      <c r="K121" s="169" t="s">
        <v>145</v>
      </c>
      <c r="L121" s="37"/>
      <c r="M121" s="174" t="s">
        <v>5</v>
      </c>
      <c r="N121" s="175" t="s">
        <v>45</v>
      </c>
      <c r="O121" s="38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AR121" s="21" t="s">
        <v>146</v>
      </c>
      <c r="AT121" s="21" t="s">
        <v>141</v>
      </c>
      <c r="AU121" s="21" t="s">
        <v>82</v>
      </c>
      <c r="AY121" s="21" t="s">
        <v>138</v>
      </c>
      <c r="BE121" s="178">
        <f>IF(N121="základní",J121,0)</f>
        <v>0</v>
      </c>
      <c r="BF121" s="178">
        <f>IF(N121="snížená",J121,0)</f>
        <v>0</v>
      </c>
      <c r="BG121" s="178">
        <f>IF(N121="zákl. přenesená",J121,0)</f>
        <v>0</v>
      </c>
      <c r="BH121" s="178">
        <f>IF(N121="sníž. přenesená",J121,0)</f>
        <v>0</v>
      </c>
      <c r="BI121" s="178">
        <f>IF(N121="nulová",J121,0)</f>
        <v>0</v>
      </c>
      <c r="BJ121" s="21" t="s">
        <v>24</v>
      </c>
      <c r="BK121" s="178">
        <f>ROUND(I121*H121,2)</f>
        <v>0</v>
      </c>
      <c r="BL121" s="21" t="s">
        <v>146</v>
      </c>
      <c r="BM121" s="21" t="s">
        <v>197</v>
      </c>
    </row>
    <row r="122" spans="2:65" s="1" customFormat="1" ht="22.5" customHeight="1">
      <c r="B122" s="166"/>
      <c r="C122" s="167" t="s">
        <v>198</v>
      </c>
      <c r="D122" s="167" t="s">
        <v>141</v>
      </c>
      <c r="E122" s="168" t="s">
        <v>199</v>
      </c>
      <c r="F122" s="169" t="s">
        <v>200</v>
      </c>
      <c r="G122" s="170" t="s">
        <v>196</v>
      </c>
      <c r="H122" s="171">
        <v>16.341999999999999</v>
      </c>
      <c r="I122" s="172"/>
      <c r="J122" s="173">
        <f>ROUND(I122*H122,2)</f>
        <v>0</v>
      </c>
      <c r="K122" s="169" t="s">
        <v>145</v>
      </c>
      <c r="L122" s="37"/>
      <c r="M122" s="174" t="s">
        <v>5</v>
      </c>
      <c r="N122" s="175" t="s">
        <v>45</v>
      </c>
      <c r="O122" s="38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AR122" s="21" t="s">
        <v>146</v>
      </c>
      <c r="AT122" s="21" t="s">
        <v>141</v>
      </c>
      <c r="AU122" s="21" t="s">
        <v>82</v>
      </c>
      <c r="AY122" s="21" t="s">
        <v>138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21" t="s">
        <v>24</v>
      </c>
      <c r="BK122" s="178">
        <f>ROUND(I122*H122,2)</f>
        <v>0</v>
      </c>
      <c r="BL122" s="21" t="s">
        <v>146</v>
      </c>
      <c r="BM122" s="21" t="s">
        <v>201</v>
      </c>
    </row>
    <row r="123" spans="2:65" s="1" customFormat="1" ht="22.5" customHeight="1">
      <c r="B123" s="166"/>
      <c r="C123" s="167" t="s">
        <v>202</v>
      </c>
      <c r="D123" s="167" t="s">
        <v>141</v>
      </c>
      <c r="E123" s="168" t="s">
        <v>203</v>
      </c>
      <c r="F123" s="169" t="s">
        <v>204</v>
      </c>
      <c r="G123" s="170" t="s">
        <v>196</v>
      </c>
      <c r="H123" s="171">
        <v>147.078</v>
      </c>
      <c r="I123" s="172"/>
      <c r="J123" s="173">
        <f>ROUND(I123*H123,2)</f>
        <v>0</v>
      </c>
      <c r="K123" s="169" t="s">
        <v>145</v>
      </c>
      <c r="L123" s="37"/>
      <c r="M123" s="174" t="s">
        <v>5</v>
      </c>
      <c r="N123" s="175" t="s">
        <v>45</v>
      </c>
      <c r="O123" s="38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AR123" s="21" t="s">
        <v>146</v>
      </c>
      <c r="AT123" s="21" t="s">
        <v>141</v>
      </c>
      <c r="AU123" s="21" t="s">
        <v>82</v>
      </c>
      <c r="AY123" s="21" t="s">
        <v>138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1" t="s">
        <v>24</v>
      </c>
      <c r="BK123" s="178">
        <f>ROUND(I123*H123,2)</f>
        <v>0</v>
      </c>
      <c r="BL123" s="21" t="s">
        <v>146</v>
      </c>
      <c r="BM123" s="21" t="s">
        <v>205</v>
      </c>
    </row>
    <row r="124" spans="2:65" s="11" customFormat="1">
      <c r="B124" s="179"/>
      <c r="D124" s="180" t="s">
        <v>159</v>
      </c>
      <c r="F124" s="182" t="s">
        <v>206</v>
      </c>
      <c r="H124" s="183">
        <v>147.078</v>
      </c>
      <c r="I124" s="184"/>
      <c r="L124" s="179"/>
      <c r="M124" s="185"/>
      <c r="N124" s="186"/>
      <c r="O124" s="186"/>
      <c r="P124" s="186"/>
      <c r="Q124" s="186"/>
      <c r="R124" s="186"/>
      <c r="S124" s="186"/>
      <c r="T124" s="187"/>
      <c r="AT124" s="188" t="s">
        <v>159</v>
      </c>
      <c r="AU124" s="188" t="s">
        <v>82</v>
      </c>
      <c r="AV124" s="11" t="s">
        <v>82</v>
      </c>
      <c r="AW124" s="11" t="s">
        <v>6</v>
      </c>
      <c r="AX124" s="11" t="s">
        <v>24</v>
      </c>
      <c r="AY124" s="188" t="s">
        <v>138</v>
      </c>
    </row>
    <row r="125" spans="2:65" s="1" customFormat="1" ht="22.5" customHeight="1">
      <c r="B125" s="166"/>
      <c r="C125" s="167" t="s">
        <v>11</v>
      </c>
      <c r="D125" s="167" t="s">
        <v>141</v>
      </c>
      <c r="E125" s="168" t="s">
        <v>207</v>
      </c>
      <c r="F125" s="169" t="s">
        <v>208</v>
      </c>
      <c r="G125" s="170" t="s">
        <v>196</v>
      </c>
      <c r="H125" s="171">
        <v>16.341999999999999</v>
      </c>
      <c r="I125" s="172"/>
      <c r="J125" s="173">
        <f>ROUND(I125*H125,2)</f>
        <v>0</v>
      </c>
      <c r="K125" s="169" t="s">
        <v>145</v>
      </c>
      <c r="L125" s="37"/>
      <c r="M125" s="174" t="s">
        <v>5</v>
      </c>
      <c r="N125" s="175" t="s">
        <v>45</v>
      </c>
      <c r="O125" s="38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AR125" s="21" t="s">
        <v>146</v>
      </c>
      <c r="AT125" s="21" t="s">
        <v>141</v>
      </c>
      <c r="AU125" s="21" t="s">
        <v>82</v>
      </c>
      <c r="AY125" s="21" t="s">
        <v>138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21" t="s">
        <v>24</v>
      </c>
      <c r="BK125" s="178">
        <f>ROUND(I125*H125,2)</f>
        <v>0</v>
      </c>
      <c r="BL125" s="21" t="s">
        <v>146</v>
      </c>
      <c r="BM125" s="21" t="s">
        <v>209</v>
      </c>
    </row>
    <row r="126" spans="2:65" s="10" customFormat="1" ht="29.85" customHeight="1">
      <c r="B126" s="152"/>
      <c r="D126" s="163" t="s">
        <v>73</v>
      </c>
      <c r="E126" s="164" t="s">
        <v>210</v>
      </c>
      <c r="F126" s="164" t="s">
        <v>211</v>
      </c>
      <c r="I126" s="155"/>
      <c r="J126" s="165">
        <f>BK126</f>
        <v>0</v>
      </c>
      <c r="L126" s="152"/>
      <c r="M126" s="157"/>
      <c r="N126" s="158"/>
      <c r="O126" s="158"/>
      <c r="P126" s="159">
        <f>P127</f>
        <v>0</v>
      </c>
      <c r="Q126" s="158"/>
      <c r="R126" s="159">
        <f>R127</f>
        <v>0</v>
      </c>
      <c r="S126" s="158"/>
      <c r="T126" s="160">
        <f>T127</f>
        <v>0</v>
      </c>
      <c r="AR126" s="153" t="s">
        <v>24</v>
      </c>
      <c r="AT126" s="161" t="s">
        <v>73</v>
      </c>
      <c r="AU126" s="161" t="s">
        <v>24</v>
      </c>
      <c r="AY126" s="153" t="s">
        <v>138</v>
      </c>
      <c r="BK126" s="162">
        <f>BK127</f>
        <v>0</v>
      </c>
    </row>
    <row r="127" spans="2:65" s="1" customFormat="1" ht="22.5" customHeight="1">
      <c r="B127" s="166"/>
      <c r="C127" s="167" t="s">
        <v>212</v>
      </c>
      <c r="D127" s="167" t="s">
        <v>141</v>
      </c>
      <c r="E127" s="168" t="s">
        <v>213</v>
      </c>
      <c r="F127" s="169" t="s">
        <v>214</v>
      </c>
      <c r="G127" s="170" t="s">
        <v>196</v>
      </c>
      <c r="H127" s="171">
        <v>10.223000000000001</v>
      </c>
      <c r="I127" s="172"/>
      <c r="J127" s="173">
        <f>ROUND(I127*H127,2)</f>
        <v>0</v>
      </c>
      <c r="K127" s="169" t="s">
        <v>145</v>
      </c>
      <c r="L127" s="37"/>
      <c r="M127" s="174" t="s">
        <v>5</v>
      </c>
      <c r="N127" s="175" t="s">
        <v>45</v>
      </c>
      <c r="O127" s="38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AR127" s="21" t="s">
        <v>146</v>
      </c>
      <c r="AT127" s="21" t="s">
        <v>141</v>
      </c>
      <c r="AU127" s="21" t="s">
        <v>82</v>
      </c>
      <c r="AY127" s="21" t="s">
        <v>138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21" t="s">
        <v>24</v>
      </c>
      <c r="BK127" s="178">
        <f>ROUND(I127*H127,2)</f>
        <v>0</v>
      </c>
      <c r="BL127" s="21" t="s">
        <v>146</v>
      </c>
      <c r="BM127" s="21" t="s">
        <v>215</v>
      </c>
    </row>
    <row r="128" spans="2:65" s="10" customFormat="1" ht="37.35" customHeight="1">
      <c r="B128" s="152"/>
      <c r="D128" s="153" t="s">
        <v>73</v>
      </c>
      <c r="E128" s="154" t="s">
        <v>216</v>
      </c>
      <c r="F128" s="154" t="s">
        <v>217</v>
      </c>
      <c r="I128" s="155"/>
      <c r="J128" s="156">
        <f>BK128</f>
        <v>0</v>
      </c>
      <c r="L128" s="152"/>
      <c r="M128" s="157"/>
      <c r="N128" s="158"/>
      <c r="O128" s="158"/>
      <c r="P128" s="159">
        <f>P129+P141+P152+P161+P184+P186+P191+P195+P199+P203+P213+P220+P225+P229+P244</f>
        <v>0</v>
      </c>
      <c r="Q128" s="158"/>
      <c r="R128" s="159">
        <f>R129+R141+R152+R161+R184+R186+R191+R195+R199+R203+R213+R220+R225+R229+R244</f>
        <v>7.5907198000000005</v>
      </c>
      <c r="S128" s="158"/>
      <c r="T128" s="160">
        <f>T129+T141+T152+T161+T184+T186+T191+T195+T199+T203+T213+T220+T225+T229+T244</f>
        <v>1.02504</v>
      </c>
      <c r="AR128" s="153" t="s">
        <v>82</v>
      </c>
      <c r="AT128" s="161" t="s">
        <v>73</v>
      </c>
      <c r="AU128" s="161" t="s">
        <v>74</v>
      </c>
      <c r="AY128" s="153" t="s">
        <v>138</v>
      </c>
      <c r="BK128" s="162">
        <f>BK129+BK141+BK152+BK161+BK184+BK186+BK191+BK195+BK199+BK203+BK213+BK220+BK225+BK229+BK244</f>
        <v>0</v>
      </c>
    </row>
    <row r="129" spans="2:65" s="10" customFormat="1" ht="19.899999999999999" customHeight="1">
      <c r="B129" s="152"/>
      <c r="D129" s="163" t="s">
        <v>73</v>
      </c>
      <c r="E129" s="164" t="s">
        <v>218</v>
      </c>
      <c r="F129" s="164" t="s">
        <v>219</v>
      </c>
      <c r="I129" s="155"/>
      <c r="J129" s="165">
        <f>BK129</f>
        <v>0</v>
      </c>
      <c r="L129" s="152"/>
      <c r="M129" s="157"/>
      <c r="N129" s="158"/>
      <c r="O129" s="158"/>
      <c r="P129" s="159">
        <f>SUM(P130:P140)</f>
        <v>0</v>
      </c>
      <c r="Q129" s="158"/>
      <c r="R129" s="159">
        <f>SUM(R130:R140)</f>
        <v>0.11823</v>
      </c>
      <c r="S129" s="158"/>
      <c r="T129" s="160">
        <f>SUM(T130:T140)</f>
        <v>0</v>
      </c>
      <c r="AR129" s="153" t="s">
        <v>82</v>
      </c>
      <c r="AT129" s="161" t="s">
        <v>73</v>
      </c>
      <c r="AU129" s="161" t="s">
        <v>24</v>
      </c>
      <c r="AY129" s="153" t="s">
        <v>138</v>
      </c>
      <c r="BK129" s="162">
        <f>SUM(BK130:BK140)</f>
        <v>0</v>
      </c>
    </row>
    <row r="130" spans="2:65" s="1" customFormat="1" ht="22.5" customHeight="1">
      <c r="B130" s="166"/>
      <c r="C130" s="167" t="s">
        <v>220</v>
      </c>
      <c r="D130" s="167" t="s">
        <v>141</v>
      </c>
      <c r="E130" s="168" t="s">
        <v>221</v>
      </c>
      <c r="F130" s="169" t="s">
        <v>222</v>
      </c>
      <c r="G130" s="170" t="s">
        <v>144</v>
      </c>
      <c r="H130" s="171">
        <v>20.277000000000001</v>
      </c>
      <c r="I130" s="172"/>
      <c r="J130" s="173">
        <f>ROUND(I130*H130,2)</f>
        <v>0</v>
      </c>
      <c r="K130" s="169" t="s">
        <v>145</v>
      </c>
      <c r="L130" s="37"/>
      <c r="M130" s="174" t="s">
        <v>5</v>
      </c>
      <c r="N130" s="175" t="s">
        <v>45</v>
      </c>
      <c r="O130" s="38"/>
      <c r="P130" s="176">
        <f>O130*H130</f>
        <v>0</v>
      </c>
      <c r="Q130" s="176">
        <v>3.5000000000000001E-3</v>
      </c>
      <c r="R130" s="176">
        <f>Q130*H130</f>
        <v>7.0969500000000005E-2</v>
      </c>
      <c r="S130" s="176">
        <v>0</v>
      </c>
      <c r="T130" s="177">
        <f>S130*H130</f>
        <v>0</v>
      </c>
      <c r="AR130" s="21" t="s">
        <v>212</v>
      </c>
      <c r="AT130" s="21" t="s">
        <v>141</v>
      </c>
      <c r="AU130" s="21" t="s">
        <v>82</v>
      </c>
      <c r="AY130" s="21" t="s">
        <v>138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21" t="s">
        <v>24</v>
      </c>
      <c r="BK130" s="178">
        <f>ROUND(I130*H130,2)</f>
        <v>0</v>
      </c>
      <c r="BL130" s="21" t="s">
        <v>212</v>
      </c>
      <c r="BM130" s="21" t="s">
        <v>223</v>
      </c>
    </row>
    <row r="131" spans="2:65" s="11" customFormat="1">
      <c r="B131" s="179"/>
      <c r="D131" s="180" t="s">
        <v>159</v>
      </c>
      <c r="E131" s="181" t="s">
        <v>5</v>
      </c>
      <c r="F131" s="182" t="s">
        <v>224</v>
      </c>
      <c r="H131" s="183">
        <v>20.277000000000001</v>
      </c>
      <c r="I131" s="184"/>
      <c r="L131" s="179"/>
      <c r="M131" s="185"/>
      <c r="N131" s="186"/>
      <c r="O131" s="186"/>
      <c r="P131" s="186"/>
      <c r="Q131" s="186"/>
      <c r="R131" s="186"/>
      <c r="S131" s="186"/>
      <c r="T131" s="187"/>
      <c r="AT131" s="188" t="s">
        <v>159</v>
      </c>
      <c r="AU131" s="188" t="s">
        <v>82</v>
      </c>
      <c r="AV131" s="11" t="s">
        <v>82</v>
      </c>
      <c r="AW131" s="11" t="s">
        <v>38</v>
      </c>
      <c r="AX131" s="11" t="s">
        <v>24</v>
      </c>
      <c r="AY131" s="188" t="s">
        <v>138</v>
      </c>
    </row>
    <row r="132" spans="2:65" s="1" customFormat="1" ht="22.5" customHeight="1">
      <c r="B132" s="166"/>
      <c r="C132" s="167" t="s">
        <v>225</v>
      </c>
      <c r="D132" s="167" t="s">
        <v>141</v>
      </c>
      <c r="E132" s="168" t="s">
        <v>226</v>
      </c>
      <c r="F132" s="169" t="s">
        <v>227</v>
      </c>
      <c r="G132" s="170" t="s">
        <v>144</v>
      </c>
      <c r="H132" s="171">
        <v>13.503</v>
      </c>
      <c r="I132" s="172"/>
      <c r="J132" s="173">
        <f>ROUND(I132*H132,2)</f>
        <v>0</v>
      </c>
      <c r="K132" s="169" t="s">
        <v>145</v>
      </c>
      <c r="L132" s="37"/>
      <c r="M132" s="174" t="s">
        <v>5</v>
      </c>
      <c r="N132" s="175" t="s">
        <v>45</v>
      </c>
      <c r="O132" s="38"/>
      <c r="P132" s="176">
        <f>O132*H132</f>
        <v>0</v>
      </c>
      <c r="Q132" s="176">
        <v>3.5000000000000001E-3</v>
      </c>
      <c r="R132" s="176">
        <f>Q132*H132</f>
        <v>4.7260500000000004E-2</v>
      </c>
      <c r="S132" s="176">
        <v>0</v>
      </c>
      <c r="T132" s="177">
        <f>S132*H132</f>
        <v>0</v>
      </c>
      <c r="AR132" s="21" t="s">
        <v>212</v>
      </c>
      <c r="AT132" s="21" t="s">
        <v>141</v>
      </c>
      <c r="AU132" s="21" t="s">
        <v>82</v>
      </c>
      <c r="AY132" s="21" t="s">
        <v>138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21" t="s">
        <v>24</v>
      </c>
      <c r="BK132" s="178">
        <f>ROUND(I132*H132,2)</f>
        <v>0</v>
      </c>
      <c r="BL132" s="21" t="s">
        <v>212</v>
      </c>
      <c r="BM132" s="21" t="s">
        <v>228</v>
      </c>
    </row>
    <row r="133" spans="2:65" s="11" customFormat="1">
      <c r="B133" s="179"/>
      <c r="D133" s="189" t="s">
        <v>159</v>
      </c>
      <c r="E133" s="188" t="s">
        <v>5</v>
      </c>
      <c r="F133" s="190" t="s">
        <v>229</v>
      </c>
      <c r="H133" s="191">
        <v>1.4279999999999999</v>
      </c>
      <c r="I133" s="184"/>
      <c r="L133" s="179"/>
      <c r="M133" s="185"/>
      <c r="N133" s="186"/>
      <c r="O133" s="186"/>
      <c r="P133" s="186"/>
      <c r="Q133" s="186"/>
      <c r="R133" s="186"/>
      <c r="S133" s="186"/>
      <c r="T133" s="187"/>
      <c r="AT133" s="188" t="s">
        <v>159</v>
      </c>
      <c r="AU133" s="188" t="s">
        <v>82</v>
      </c>
      <c r="AV133" s="11" t="s">
        <v>82</v>
      </c>
      <c r="AW133" s="11" t="s">
        <v>38</v>
      </c>
      <c r="AX133" s="11" t="s">
        <v>74</v>
      </c>
      <c r="AY133" s="188" t="s">
        <v>138</v>
      </c>
    </row>
    <row r="134" spans="2:65" s="11" customFormat="1">
      <c r="B134" s="179"/>
      <c r="D134" s="189" t="s">
        <v>159</v>
      </c>
      <c r="E134" s="188" t="s">
        <v>5</v>
      </c>
      <c r="F134" s="190" t="s">
        <v>230</v>
      </c>
      <c r="H134" s="191">
        <v>1.4219999999999999</v>
      </c>
      <c r="I134" s="184"/>
      <c r="L134" s="179"/>
      <c r="M134" s="185"/>
      <c r="N134" s="186"/>
      <c r="O134" s="186"/>
      <c r="P134" s="186"/>
      <c r="Q134" s="186"/>
      <c r="R134" s="186"/>
      <c r="S134" s="186"/>
      <c r="T134" s="187"/>
      <c r="AT134" s="188" t="s">
        <v>159</v>
      </c>
      <c r="AU134" s="188" t="s">
        <v>82</v>
      </c>
      <c r="AV134" s="11" t="s">
        <v>82</v>
      </c>
      <c r="AW134" s="11" t="s">
        <v>38</v>
      </c>
      <c r="AX134" s="11" t="s">
        <v>74</v>
      </c>
      <c r="AY134" s="188" t="s">
        <v>138</v>
      </c>
    </row>
    <row r="135" spans="2:65" s="11" customFormat="1">
      <c r="B135" s="179"/>
      <c r="D135" s="189" t="s">
        <v>159</v>
      </c>
      <c r="E135" s="188" t="s">
        <v>5</v>
      </c>
      <c r="F135" s="190" t="s">
        <v>231</v>
      </c>
      <c r="H135" s="191">
        <v>3.1440000000000001</v>
      </c>
      <c r="I135" s="184"/>
      <c r="L135" s="179"/>
      <c r="M135" s="185"/>
      <c r="N135" s="186"/>
      <c r="O135" s="186"/>
      <c r="P135" s="186"/>
      <c r="Q135" s="186"/>
      <c r="R135" s="186"/>
      <c r="S135" s="186"/>
      <c r="T135" s="187"/>
      <c r="AT135" s="188" t="s">
        <v>159</v>
      </c>
      <c r="AU135" s="188" t="s">
        <v>82</v>
      </c>
      <c r="AV135" s="11" t="s">
        <v>82</v>
      </c>
      <c r="AW135" s="11" t="s">
        <v>38</v>
      </c>
      <c r="AX135" s="11" t="s">
        <v>74</v>
      </c>
      <c r="AY135" s="188" t="s">
        <v>138</v>
      </c>
    </row>
    <row r="136" spans="2:65" s="11" customFormat="1">
      <c r="B136" s="179"/>
      <c r="D136" s="189" t="s">
        <v>159</v>
      </c>
      <c r="E136" s="188" t="s">
        <v>5</v>
      </c>
      <c r="F136" s="190" t="s">
        <v>232</v>
      </c>
      <c r="H136" s="191">
        <v>3</v>
      </c>
      <c r="I136" s="184"/>
      <c r="L136" s="179"/>
      <c r="M136" s="185"/>
      <c r="N136" s="186"/>
      <c r="O136" s="186"/>
      <c r="P136" s="186"/>
      <c r="Q136" s="186"/>
      <c r="R136" s="186"/>
      <c r="S136" s="186"/>
      <c r="T136" s="187"/>
      <c r="AT136" s="188" t="s">
        <v>159</v>
      </c>
      <c r="AU136" s="188" t="s">
        <v>82</v>
      </c>
      <c r="AV136" s="11" t="s">
        <v>82</v>
      </c>
      <c r="AW136" s="11" t="s">
        <v>38</v>
      </c>
      <c r="AX136" s="11" t="s">
        <v>74</v>
      </c>
      <c r="AY136" s="188" t="s">
        <v>138</v>
      </c>
    </row>
    <row r="137" spans="2:65" s="11" customFormat="1">
      <c r="B137" s="179"/>
      <c r="D137" s="189" t="s">
        <v>159</v>
      </c>
      <c r="E137" s="188" t="s">
        <v>5</v>
      </c>
      <c r="F137" s="190" t="s">
        <v>233</v>
      </c>
      <c r="H137" s="191">
        <v>1.617</v>
      </c>
      <c r="I137" s="184"/>
      <c r="L137" s="179"/>
      <c r="M137" s="185"/>
      <c r="N137" s="186"/>
      <c r="O137" s="186"/>
      <c r="P137" s="186"/>
      <c r="Q137" s="186"/>
      <c r="R137" s="186"/>
      <c r="S137" s="186"/>
      <c r="T137" s="187"/>
      <c r="AT137" s="188" t="s">
        <v>159</v>
      </c>
      <c r="AU137" s="188" t="s">
        <v>82</v>
      </c>
      <c r="AV137" s="11" t="s">
        <v>82</v>
      </c>
      <c r="AW137" s="11" t="s">
        <v>38</v>
      </c>
      <c r="AX137" s="11" t="s">
        <v>74</v>
      </c>
      <c r="AY137" s="188" t="s">
        <v>138</v>
      </c>
    </row>
    <row r="138" spans="2:65" s="11" customFormat="1">
      <c r="B138" s="179"/>
      <c r="D138" s="189" t="s">
        <v>159</v>
      </c>
      <c r="E138" s="188" t="s">
        <v>5</v>
      </c>
      <c r="F138" s="190" t="s">
        <v>234</v>
      </c>
      <c r="H138" s="191">
        <v>1.554</v>
      </c>
      <c r="I138" s="184"/>
      <c r="L138" s="179"/>
      <c r="M138" s="185"/>
      <c r="N138" s="186"/>
      <c r="O138" s="186"/>
      <c r="P138" s="186"/>
      <c r="Q138" s="186"/>
      <c r="R138" s="186"/>
      <c r="S138" s="186"/>
      <c r="T138" s="187"/>
      <c r="AT138" s="188" t="s">
        <v>159</v>
      </c>
      <c r="AU138" s="188" t="s">
        <v>82</v>
      </c>
      <c r="AV138" s="11" t="s">
        <v>82</v>
      </c>
      <c r="AW138" s="11" t="s">
        <v>38</v>
      </c>
      <c r="AX138" s="11" t="s">
        <v>74</v>
      </c>
      <c r="AY138" s="188" t="s">
        <v>138</v>
      </c>
    </row>
    <row r="139" spans="2:65" s="11" customFormat="1">
      <c r="B139" s="179"/>
      <c r="D139" s="180" t="s">
        <v>159</v>
      </c>
      <c r="E139" s="181" t="s">
        <v>5</v>
      </c>
      <c r="F139" s="182" t="s">
        <v>235</v>
      </c>
      <c r="H139" s="183">
        <v>1.3380000000000001</v>
      </c>
      <c r="I139" s="184"/>
      <c r="L139" s="179"/>
      <c r="M139" s="185"/>
      <c r="N139" s="186"/>
      <c r="O139" s="186"/>
      <c r="P139" s="186"/>
      <c r="Q139" s="186"/>
      <c r="R139" s="186"/>
      <c r="S139" s="186"/>
      <c r="T139" s="187"/>
      <c r="AT139" s="188" t="s">
        <v>159</v>
      </c>
      <c r="AU139" s="188" t="s">
        <v>82</v>
      </c>
      <c r="AV139" s="11" t="s">
        <v>82</v>
      </c>
      <c r="AW139" s="11" t="s">
        <v>38</v>
      </c>
      <c r="AX139" s="11" t="s">
        <v>74</v>
      </c>
      <c r="AY139" s="188" t="s">
        <v>138</v>
      </c>
    </row>
    <row r="140" spans="2:65" s="1" customFormat="1" ht="22.5" customHeight="1">
      <c r="B140" s="166"/>
      <c r="C140" s="167" t="s">
        <v>236</v>
      </c>
      <c r="D140" s="167" t="s">
        <v>141</v>
      </c>
      <c r="E140" s="168" t="s">
        <v>237</v>
      </c>
      <c r="F140" s="169" t="s">
        <v>238</v>
      </c>
      <c r="G140" s="170" t="s">
        <v>239</v>
      </c>
      <c r="H140" s="192"/>
      <c r="I140" s="172"/>
      <c r="J140" s="173">
        <f>ROUND(I140*H140,2)</f>
        <v>0</v>
      </c>
      <c r="K140" s="169" t="s">
        <v>145</v>
      </c>
      <c r="L140" s="37"/>
      <c r="M140" s="174" t="s">
        <v>5</v>
      </c>
      <c r="N140" s="175" t="s">
        <v>45</v>
      </c>
      <c r="O140" s="38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AR140" s="21" t="s">
        <v>212</v>
      </c>
      <c r="AT140" s="21" t="s">
        <v>141</v>
      </c>
      <c r="AU140" s="21" t="s">
        <v>82</v>
      </c>
      <c r="AY140" s="21" t="s">
        <v>138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21" t="s">
        <v>24</v>
      </c>
      <c r="BK140" s="178">
        <f>ROUND(I140*H140,2)</f>
        <v>0</v>
      </c>
      <c r="BL140" s="21" t="s">
        <v>212</v>
      </c>
      <c r="BM140" s="21" t="s">
        <v>240</v>
      </c>
    </row>
    <row r="141" spans="2:65" s="10" customFormat="1" ht="29.85" customHeight="1">
      <c r="B141" s="152"/>
      <c r="D141" s="163" t="s">
        <v>73</v>
      </c>
      <c r="E141" s="164" t="s">
        <v>241</v>
      </c>
      <c r="F141" s="164" t="s">
        <v>242</v>
      </c>
      <c r="I141" s="155"/>
      <c r="J141" s="165">
        <f>BK141</f>
        <v>0</v>
      </c>
      <c r="L141" s="152"/>
      <c r="M141" s="157"/>
      <c r="N141" s="158"/>
      <c r="O141" s="158"/>
      <c r="P141" s="159">
        <f>SUM(P142:P151)</f>
        <v>0</v>
      </c>
      <c r="Q141" s="158"/>
      <c r="R141" s="159">
        <f>SUM(R142:R151)</f>
        <v>2.5570000000000002E-2</v>
      </c>
      <c r="S141" s="158"/>
      <c r="T141" s="160">
        <f>SUM(T142:T151)</f>
        <v>0</v>
      </c>
      <c r="AR141" s="153" t="s">
        <v>82</v>
      </c>
      <c r="AT141" s="161" t="s">
        <v>73</v>
      </c>
      <c r="AU141" s="161" t="s">
        <v>24</v>
      </c>
      <c r="AY141" s="153" t="s">
        <v>138</v>
      </c>
      <c r="BK141" s="162">
        <f>SUM(BK142:BK151)</f>
        <v>0</v>
      </c>
    </row>
    <row r="142" spans="2:65" s="1" customFormat="1" ht="22.5" customHeight="1">
      <c r="B142" s="166"/>
      <c r="C142" s="167" t="s">
        <v>243</v>
      </c>
      <c r="D142" s="167" t="s">
        <v>141</v>
      </c>
      <c r="E142" s="168" t="s">
        <v>244</v>
      </c>
      <c r="F142" s="169" t="s">
        <v>245</v>
      </c>
      <c r="G142" s="170" t="s">
        <v>246</v>
      </c>
      <c r="H142" s="171">
        <v>10</v>
      </c>
      <c r="I142" s="172"/>
      <c r="J142" s="173">
        <f t="shared" ref="J142:J151" si="0">ROUND(I142*H142,2)</f>
        <v>0</v>
      </c>
      <c r="K142" s="169" t="s">
        <v>247</v>
      </c>
      <c r="L142" s="37"/>
      <c r="M142" s="174" t="s">
        <v>5</v>
      </c>
      <c r="N142" s="175" t="s">
        <v>45</v>
      </c>
      <c r="O142" s="38"/>
      <c r="P142" s="176">
        <f t="shared" ref="P142:P151" si="1">O142*H142</f>
        <v>0</v>
      </c>
      <c r="Q142" s="176">
        <v>0</v>
      </c>
      <c r="R142" s="176">
        <f t="shared" ref="R142:R151" si="2">Q142*H142</f>
        <v>0</v>
      </c>
      <c r="S142" s="176">
        <v>0</v>
      </c>
      <c r="T142" s="177">
        <f t="shared" ref="T142:T151" si="3">S142*H142</f>
        <v>0</v>
      </c>
      <c r="AR142" s="21" t="s">
        <v>212</v>
      </c>
      <c r="AT142" s="21" t="s">
        <v>141</v>
      </c>
      <c r="AU142" s="21" t="s">
        <v>82</v>
      </c>
      <c r="AY142" s="21" t="s">
        <v>138</v>
      </c>
      <c r="BE142" s="178">
        <f t="shared" ref="BE142:BE151" si="4">IF(N142="základní",J142,0)</f>
        <v>0</v>
      </c>
      <c r="BF142" s="178">
        <f t="shared" ref="BF142:BF151" si="5">IF(N142="snížená",J142,0)</f>
        <v>0</v>
      </c>
      <c r="BG142" s="178">
        <f t="shared" ref="BG142:BG151" si="6">IF(N142="zákl. přenesená",J142,0)</f>
        <v>0</v>
      </c>
      <c r="BH142" s="178">
        <f t="shared" ref="BH142:BH151" si="7">IF(N142="sníž. přenesená",J142,0)</f>
        <v>0</v>
      </c>
      <c r="BI142" s="178">
        <f t="shared" ref="BI142:BI151" si="8">IF(N142="nulová",J142,0)</f>
        <v>0</v>
      </c>
      <c r="BJ142" s="21" t="s">
        <v>24</v>
      </c>
      <c r="BK142" s="178">
        <f t="shared" ref="BK142:BK151" si="9">ROUND(I142*H142,2)</f>
        <v>0</v>
      </c>
      <c r="BL142" s="21" t="s">
        <v>212</v>
      </c>
      <c r="BM142" s="21" t="s">
        <v>248</v>
      </c>
    </row>
    <row r="143" spans="2:65" s="1" customFormat="1" ht="22.5" customHeight="1">
      <c r="B143" s="166"/>
      <c r="C143" s="167" t="s">
        <v>10</v>
      </c>
      <c r="D143" s="167" t="s">
        <v>141</v>
      </c>
      <c r="E143" s="168" t="s">
        <v>249</v>
      </c>
      <c r="F143" s="169" t="s">
        <v>250</v>
      </c>
      <c r="G143" s="170" t="s">
        <v>251</v>
      </c>
      <c r="H143" s="171">
        <v>1</v>
      </c>
      <c r="I143" s="172"/>
      <c r="J143" s="173">
        <f t="shared" si="0"/>
        <v>0</v>
      </c>
      <c r="K143" s="169" t="s">
        <v>247</v>
      </c>
      <c r="L143" s="37"/>
      <c r="M143" s="174" t="s">
        <v>5</v>
      </c>
      <c r="N143" s="175" t="s">
        <v>45</v>
      </c>
      <c r="O143" s="38"/>
      <c r="P143" s="176">
        <f t="shared" si="1"/>
        <v>0</v>
      </c>
      <c r="Q143" s="176">
        <v>0</v>
      </c>
      <c r="R143" s="176">
        <f t="shared" si="2"/>
        <v>0</v>
      </c>
      <c r="S143" s="176">
        <v>0</v>
      </c>
      <c r="T143" s="177">
        <f t="shared" si="3"/>
        <v>0</v>
      </c>
      <c r="AR143" s="21" t="s">
        <v>212</v>
      </c>
      <c r="AT143" s="21" t="s">
        <v>141</v>
      </c>
      <c r="AU143" s="21" t="s">
        <v>82</v>
      </c>
      <c r="AY143" s="21" t="s">
        <v>138</v>
      </c>
      <c r="BE143" s="178">
        <f t="shared" si="4"/>
        <v>0</v>
      </c>
      <c r="BF143" s="178">
        <f t="shared" si="5"/>
        <v>0</v>
      </c>
      <c r="BG143" s="178">
        <f t="shared" si="6"/>
        <v>0</v>
      </c>
      <c r="BH143" s="178">
        <f t="shared" si="7"/>
        <v>0</v>
      </c>
      <c r="BI143" s="178">
        <f t="shared" si="8"/>
        <v>0</v>
      </c>
      <c r="BJ143" s="21" t="s">
        <v>24</v>
      </c>
      <c r="BK143" s="178">
        <f t="shared" si="9"/>
        <v>0</v>
      </c>
      <c r="BL143" s="21" t="s">
        <v>212</v>
      </c>
      <c r="BM143" s="21" t="s">
        <v>252</v>
      </c>
    </row>
    <row r="144" spans="2:65" s="1" customFormat="1" ht="22.5" customHeight="1">
      <c r="B144" s="166"/>
      <c r="C144" s="167" t="s">
        <v>253</v>
      </c>
      <c r="D144" s="167" t="s">
        <v>141</v>
      </c>
      <c r="E144" s="168" t="s">
        <v>254</v>
      </c>
      <c r="F144" s="169" t="s">
        <v>255</v>
      </c>
      <c r="G144" s="170" t="s">
        <v>185</v>
      </c>
      <c r="H144" s="171">
        <v>15</v>
      </c>
      <c r="I144" s="172"/>
      <c r="J144" s="173">
        <f t="shared" si="0"/>
        <v>0</v>
      </c>
      <c r="K144" s="169" t="s">
        <v>145</v>
      </c>
      <c r="L144" s="37"/>
      <c r="M144" s="174" t="s">
        <v>5</v>
      </c>
      <c r="N144" s="175" t="s">
        <v>45</v>
      </c>
      <c r="O144" s="38"/>
      <c r="P144" s="176">
        <f t="shared" si="1"/>
        <v>0</v>
      </c>
      <c r="Q144" s="176">
        <v>4.6000000000000001E-4</v>
      </c>
      <c r="R144" s="176">
        <f t="shared" si="2"/>
        <v>6.8999999999999999E-3</v>
      </c>
      <c r="S144" s="176">
        <v>0</v>
      </c>
      <c r="T144" s="177">
        <f t="shared" si="3"/>
        <v>0</v>
      </c>
      <c r="AR144" s="21" t="s">
        <v>212</v>
      </c>
      <c r="AT144" s="21" t="s">
        <v>141</v>
      </c>
      <c r="AU144" s="21" t="s">
        <v>82</v>
      </c>
      <c r="AY144" s="21" t="s">
        <v>138</v>
      </c>
      <c r="BE144" s="178">
        <f t="shared" si="4"/>
        <v>0</v>
      </c>
      <c r="BF144" s="178">
        <f t="shared" si="5"/>
        <v>0</v>
      </c>
      <c r="BG144" s="178">
        <f t="shared" si="6"/>
        <v>0</v>
      </c>
      <c r="BH144" s="178">
        <f t="shared" si="7"/>
        <v>0</v>
      </c>
      <c r="BI144" s="178">
        <f t="shared" si="8"/>
        <v>0</v>
      </c>
      <c r="BJ144" s="21" t="s">
        <v>24</v>
      </c>
      <c r="BK144" s="178">
        <f t="shared" si="9"/>
        <v>0</v>
      </c>
      <c r="BL144" s="21" t="s">
        <v>212</v>
      </c>
      <c r="BM144" s="21" t="s">
        <v>256</v>
      </c>
    </row>
    <row r="145" spans="2:65" s="1" customFormat="1" ht="22.5" customHeight="1">
      <c r="B145" s="166"/>
      <c r="C145" s="167" t="s">
        <v>257</v>
      </c>
      <c r="D145" s="167" t="s">
        <v>141</v>
      </c>
      <c r="E145" s="168" t="s">
        <v>258</v>
      </c>
      <c r="F145" s="169" t="s">
        <v>259</v>
      </c>
      <c r="G145" s="170" t="s">
        <v>185</v>
      </c>
      <c r="H145" s="171">
        <v>15</v>
      </c>
      <c r="I145" s="172"/>
      <c r="J145" s="173">
        <f t="shared" si="0"/>
        <v>0</v>
      </c>
      <c r="K145" s="169" t="s">
        <v>145</v>
      </c>
      <c r="L145" s="37"/>
      <c r="M145" s="174" t="s">
        <v>5</v>
      </c>
      <c r="N145" s="175" t="s">
        <v>45</v>
      </c>
      <c r="O145" s="38"/>
      <c r="P145" s="176">
        <f t="shared" si="1"/>
        <v>0</v>
      </c>
      <c r="Q145" s="176">
        <v>5.1999999999999995E-4</v>
      </c>
      <c r="R145" s="176">
        <f t="shared" si="2"/>
        <v>7.7999999999999996E-3</v>
      </c>
      <c r="S145" s="176">
        <v>0</v>
      </c>
      <c r="T145" s="177">
        <f t="shared" si="3"/>
        <v>0</v>
      </c>
      <c r="AR145" s="21" t="s">
        <v>212</v>
      </c>
      <c r="AT145" s="21" t="s">
        <v>141</v>
      </c>
      <c r="AU145" s="21" t="s">
        <v>82</v>
      </c>
      <c r="AY145" s="21" t="s">
        <v>138</v>
      </c>
      <c r="BE145" s="178">
        <f t="shared" si="4"/>
        <v>0</v>
      </c>
      <c r="BF145" s="178">
        <f t="shared" si="5"/>
        <v>0</v>
      </c>
      <c r="BG145" s="178">
        <f t="shared" si="6"/>
        <v>0</v>
      </c>
      <c r="BH145" s="178">
        <f t="shared" si="7"/>
        <v>0</v>
      </c>
      <c r="BI145" s="178">
        <f t="shared" si="8"/>
        <v>0</v>
      </c>
      <c r="BJ145" s="21" t="s">
        <v>24</v>
      </c>
      <c r="BK145" s="178">
        <f t="shared" si="9"/>
        <v>0</v>
      </c>
      <c r="BL145" s="21" t="s">
        <v>212</v>
      </c>
      <c r="BM145" s="21" t="s">
        <v>260</v>
      </c>
    </row>
    <row r="146" spans="2:65" s="1" customFormat="1" ht="22.5" customHeight="1">
      <c r="B146" s="166"/>
      <c r="C146" s="167" t="s">
        <v>261</v>
      </c>
      <c r="D146" s="167" t="s">
        <v>141</v>
      </c>
      <c r="E146" s="168" t="s">
        <v>262</v>
      </c>
      <c r="F146" s="169" t="s">
        <v>263</v>
      </c>
      <c r="G146" s="170" t="s">
        <v>185</v>
      </c>
      <c r="H146" s="171">
        <v>5</v>
      </c>
      <c r="I146" s="172"/>
      <c r="J146" s="173">
        <f t="shared" si="0"/>
        <v>0</v>
      </c>
      <c r="K146" s="169" t="s">
        <v>145</v>
      </c>
      <c r="L146" s="37"/>
      <c r="M146" s="174" t="s">
        <v>5</v>
      </c>
      <c r="N146" s="175" t="s">
        <v>45</v>
      </c>
      <c r="O146" s="38"/>
      <c r="P146" s="176">
        <f t="shared" si="1"/>
        <v>0</v>
      </c>
      <c r="Q146" s="176">
        <v>1.7700000000000001E-3</v>
      </c>
      <c r="R146" s="176">
        <f t="shared" si="2"/>
        <v>8.8500000000000002E-3</v>
      </c>
      <c r="S146" s="176">
        <v>0</v>
      </c>
      <c r="T146" s="177">
        <f t="shared" si="3"/>
        <v>0</v>
      </c>
      <c r="AR146" s="21" t="s">
        <v>212</v>
      </c>
      <c r="AT146" s="21" t="s">
        <v>141</v>
      </c>
      <c r="AU146" s="21" t="s">
        <v>82</v>
      </c>
      <c r="AY146" s="21" t="s">
        <v>138</v>
      </c>
      <c r="BE146" s="178">
        <f t="shared" si="4"/>
        <v>0</v>
      </c>
      <c r="BF146" s="178">
        <f t="shared" si="5"/>
        <v>0</v>
      </c>
      <c r="BG146" s="178">
        <f t="shared" si="6"/>
        <v>0</v>
      </c>
      <c r="BH146" s="178">
        <f t="shared" si="7"/>
        <v>0</v>
      </c>
      <c r="BI146" s="178">
        <f t="shared" si="8"/>
        <v>0</v>
      </c>
      <c r="BJ146" s="21" t="s">
        <v>24</v>
      </c>
      <c r="BK146" s="178">
        <f t="shared" si="9"/>
        <v>0</v>
      </c>
      <c r="BL146" s="21" t="s">
        <v>212</v>
      </c>
      <c r="BM146" s="21" t="s">
        <v>264</v>
      </c>
    </row>
    <row r="147" spans="2:65" s="1" customFormat="1" ht="22.5" customHeight="1">
      <c r="B147" s="166"/>
      <c r="C147" s="167" t="s">
        <v>265</v>
      </c>
      <c r="D147" s="167" t="s">
        <v>141</v>
      </c>
      <c r="E147" s="168" t="s">
        <v>266</v>
      </c>
      <c r="F147" s="169" t="s">
        <v>267</v>
      </c>
      <c r="G147" s="170" t="s">
        <v>268</v>
      </c>
      <c r="H147" s="171">
        <v>7</v>
      </c>
      <c r="I147" s="172"/>
      <c r="J147" s="173">
        <f t="shared" si="0"/>
        <v>0</v>
      </c>
      <c r="K147" s="169" t="s">
        <v>145</v>
      </c>
      <c r="L147" s="37"/>
      <c r="M147" s="174" t="s">
        <v>5</v>
      </c>
      <c r="N147" s="175" t="s">
        <v>45</v>
      </c>
      <c r="O147" s="38"/>
      <c r="P147" s="176">
        <f t="shared" si="1"/>
        <v>0</v>
      </c>
      <c r="Q147" s="176">
        <v>0</v>
      </c>
      <c r="R147" s="176">
        <f t="shared" si="2"/>
        <v>0</v>
      </c>
      <c r="S147" s="176">
        <v>0</v>
      </c>
      <c r="T147" s="177">
        <f t="shared" si="3"/>
        <v>0</v>
      </c>
      <c r="AR147" s="21" t="s">
        <v>212</v>
      </c>
      <c r="AT147" s="21" t="s">
        <v>141</v>
      </c>
      <c r="AU147" s="21" t="s">
        <v>82</v>
      </c>
      <c r="AY147" s="21" t="s">
        <v>138</v>
      </c>
      <c r="BE147" s="178">
        <f t="shared" si="4"/>
        <v>0</v>
      </c>
      <c r="BF147" s="178">
        <f t="shared" si="5"/>
        <v>0</v>
      </c>
      <c r="BG147" s="178">
        <f t="shared" si="6"/>
        <v>0</v>
      </c>
      <c r="BH147" s="178">
        <f t="shared" si="7"/>
        <v>0</v>
      </c>
      <c r="BI147" s="178">
        <f t="shared" si="8"/>
        <v>0</v>
      </c>
      <c r="BJ147" s="21" t="s">
        <v>24</v>
      </c>
      <c r="BK147" s="178">
        <f t="shared" si="9"/>
        <v>0</v>
      </c>
      <c r="BL147" s="21" t="s">
        <v>212</v>
      </c>
      <c r="BM147" s="21" t="s">
        <v>269</v>
      </c>
    </row>
    <row r="148" spans="2:65" s="1" customFormat="1" ht="22.5" customHeight="1">
      <c r="B148" s="166"/>
      <c r="C148" s="167" t="s">
        <v>270</v>
      </c>
      <c r="D148" s="167" t="s">
        <v>141</v>
      </c>
      <c r="E148" s="168" t="s">
        <v>271</v>
      </c>
      <c r="F148" s="169" t="s">
        <v>272</v>
      </c>
      <c r="G148" s="170" t="s">
        <v>268</v>
      </c>
      <c r="H148" s="171">
        <v>5</v>
      </c>
      <c r="I148" s="172"/>
      <c r="J148" s="173">
        <f t="shared" si="0"/>
        <v>0</v>
      </c>
      <c r="K148" s="169" t="s">
        <v>145</v>
      </c>
      <c r="L148" s="37"/>
      <c r="M148" s="174" t="s">
        <v>5</v>
      </c>
      <c r="N148" s="175" t="s">
        <v>45</v>
      </c>
      <c r="O148" s="38"/>
      <c r="P148" s="176">
        <f t="shared" si="1"/>
        <v>0</v>
      </c>
      <c r="Q148" s="176">
        <v>0</v>
      </c>
      <c r="R148" s="176">
        <f t="shared" si="2"/>
        <v>0</v>
      </c>
      <c r="S148" s="176">
        <v>0</v>
      </c>
      <c r="T148" s="177">
        <f t="shared" si="3"/>
        <v>0</v>
      </c>
      <c r="AR148" s="21" t="s">
        <v>212</v>
      </c>
      <c r="AT148" s="21" t="s">
        <v>141</v>
      </c>
      <c r="AU148" s="21" t="s">
        <v>82</v>
      </c>
      <c r="AY148" s="21" t="s">
        <v>138</v>
      </c>
      <c r="BE148" s="178">
        <f t="shared" si="4"/>
        <v>0</v>
      </c>
      <c r="BF148" s="178">
        <f t="shared" si="5"/>
        <v>0</v>
      </c>
      <c r="BG148" s="178">
        <f t="shared" si="6"/>
        <v>0</v>
      </c>
      <c r="BH148" s="178">
        <f t="shared" si="7"/>
        <v>0</v>
      </c>
      <c r="BI148" s="178">
        <f t="shared" si="8"/>
        <v>0</v>
      </c>
      <c r="BJ148" s="21" t="s">
        <v>24</v>
      </c>
      <c r="BK148" s="178">
        <f t="shared" si="9"/>
        <v>0</v>
      </c>
      <c r="BL148" s="21" t="s">
        <v>212</v>
      </c>
      <c r="BM148" s="21" t="s">
        <v>273</v>
      </c>
    </row>
    <row r="149" spans="2:65" s="1" customFormat="1" ht="22.5" customHeight="1">
      <c r="B149" s="166"/>
      <c r="C149" s="167" t="s">
        <v>274</v>
      </c>
      <c r="D149" s="167" t="s">
        <v>141</v>
      </c>
      <c r="E149" s="168" t="s">
        <v>275</v>
      </c>
      <c r="F149" s="169" t="s">
        <v>276</v>
      </c>
      <c r="G149" s="170" t="s">
        <v>268</v>
      </c>
      <c r="H149" s="171">
        <v>5</v>
      </c>
      <c r="I149" s="172"/>
      <c r="J149" s="173">
        <f t="shared" si="0"/>
        <v>0</v>
      </c>
      <c r="K149" s="169" t="s">
        <v>145</v>
      </c>
      <c r="L149" s="37"/>
      <c r="M149" s="174" t="s">
        <v>5</v>
      </c>
      <c r="N149" s="175" t="s">
        <v>45</v>
      </c>
      <c r="O149" s="38"/>
      <c r="P149" s="176">
        <f t="shared" si="1"/>
        <v>0</v>
      </c>
      <c r="Q149" s="176">
        <v>0</v>
      </c>
      <c r="R149" s="176">
        <f t="shared" si="2"/>
        <v>0</v>
      </c>
      <c r="S149" s="176">
        <v>0</v>
      </c>
      <c r="T149" s="177">
        <f t="shared" si="3"/>
        <v>0</v>
      </c>
      <c r="AR149" s="21" t="s">
        <v>212</v>
      </c>
      <c r="AT149" s="21" t="s">
        <v>141</v>
      </c>
      <c r="AU149" s="21" t="s">
        <v>82</v>
      </c>
      <c r="AY149" s="21" t="s">
        <v>138</v>
      </c>
      <c r="BE149" s="178">
        <f t="shared" si="4"/>
        <v>0</v>
      </c>
      <c r="BF149" s="178">
        <f t="shared" si="5"/>
        <v>0</v>
      </c>
      <c r="BG149" s="178">
        <f t="shared" si="6"/>
        <v>0</v>
      </c>
      <c r="BH149" s="178">
        <f t="shared" si="7"/>
        <v>0</v>
      </c>
      <c r="BI149" s="178">
        <f t="shared" si="8"/>
        <v>0</v>
      </c>
      <c r="BJ149" s="21" t="s">
        <v>24</v>
      </c>
      <c r="BK149" s="178">
        <f t="shared" si="9"/>
        <v>0</v>
      </c>
      <c r="BL149" s="21" t="s">
        <v>212</v>
      </c>
      <c r="BM149" s="21" t="s">
        <v>277</v>
      </c>
    </row>
    <row r="150" spans="2:65" s="1" customFormat="1" ht="22.5" customHeight="1">
      <c r="B150" s="166"/>
      <c r="C150" s="167" t="s">
        <v>278</v>
      </c>
      <c r="D150" s="167" t="s">
        <v>141</v>
      </c>
      <c r="E150" s="168" t="s">
        <v>279</v>
      </c>
      <c r="F150" s="169" t="s">
        <v>280</v>
      </c>
      <c r="G150" s="170" t="s">
        <v>268</v>
      </c>
      <c r="H150" s="171">
        <v>2</v>
      </c>
      <c r="I150" s="172"/>
      <c r="J150" s="173">
        <f t="shared" si="0"/>
        <v>0</v>
      </c>
      <c r="K150" s="169" t="s">
        <v>145</v>
      </c>
      <c r="L150" s="37"/>
      <c r="M150" s="174" t="s">
        <v>5</v>
      </c>
      <c r="N150" s="175" t="s">
        <v>45</v>
      </c>
      <c r="O150" s="38"/>
      <c r="P150" s="176">
        <f t="shared" si="1"/>
        <v>0</v>
      </c>
      <c r="Q150" s="176">
        <v>1.01E-3</v>
      </c>
      <c r="R150" s="176">
        <f t="shared" si="2"/>
        <v>2.0200000000000001E-3</v>
      </c>
      <c r="S150" s="176">
        <v>0</v>
      </c>
      <c r="T150" s="177">
        <f t="shared" si="3"/>
        <v>0</v>
      </c>
      <c r="AR150" s="21" t="s">
        <v>212</v>
      </c>
      <c r="AT150" s="21" t="s">
        <v>141</v>
      </c>
      <c r="AU150" s="21" t="s">
        <v>82</v>
      </c>
      <c r="AY150" s="21" t="s">
        <v>138</v>
      </c>
      <c r="BE150" s="178">
        <f t="shared" si="4"/>
        <v>0</v>
      </c>
      <c r="BF150" s="178">
        <f t="shared" si="5"/>
        <v>0</v>
      </c>
      <c r="BG150" s="178">
        <f t="shared" si="6"/>
        <v>0</v>
      </c>
      <c r="BH150" s="178">
        <f t="shared" si="7"/>
        <v>0</v>
      </c>
      <c r="BI150" s="178">
        <f t="shared" si="8"/>
        <v>0</v>
      </c>
      <c r="BJ150" s="21" t="s">
        <v>24</v>
      </c>
      <c r="BK150" s="178">
        <f t="shared" si="9"/>
        <v>0</v>
      </c>
      <c r="BL150" s="21" t="s">
        <v>212</v>
      </c>
      <c r="BM150" s="21" t="s">
        <v>281</v>
      </c>
    </row>
    <row r="151" spans="2:65" s="1" customFormat="1" ht="22.5" customHeight="1">
      <c r="B151" s="166"/>
      <c r="C151" s="167" t="s">
        <v>282</v>
      </c>
      <c r="D151" s="167" t="s">
        <v>141</v>
      </c>
      <c r="E151" s="168" t="s">
        <v>283</v>
      </c>
      <c r="F151" s="169" t="s">
        <v>284</v>
      </c>
      <c r="G151" s="170" t="s">
        <v>239</v>
      </c>
      <c r="H151" s="192"/>
      <c r="I151" s="172"/>
      <c r="J151" s="173">
        <f t="shared" si="0"/>
        <v>0</v>
      </c>
      <c r="K151" s="169" t="s">
        <v>145</v>
      </c>
      <c r="L151" s="37"/>
      <c r="M151" s="174" t="s">
        <v>5</v>
      </c>
      <c r="N151" s="175" t="s">
        <v>45</v>
      </c>
      <c r="O151" s="38"/>
      <c r="P151" s="176">
        <f t="shared" si="1"/>
        <v>0</v>
      </c>
      <c r="Q151" s="176">
        <v>0</v>
      </c>
      <c r="R151" s="176">
        <f t="shared" si="2"/>
        <v>0</v>
      </c>
      <c r="S151" s="176">
        <v>0</v>
      </c>
      <c r="T151" s="177">
        <f t="shared" si="3"/>
        <v>0</v>
      </c>
      <c r="AR151" s="21" t="s">
        <v>212</v>
      </c>
      <c r="AT151" s="21" t="s">
        <v>141</v>
      </c>
      <c r="AU151" s="21" t="s">
        <v>82</v>
      </c>
      <c r="AY151" s="21" t="s">
        <v>138</v>
      </c>
      <c r="BE151" s="178">
        <f t="shared" si="4"/>
        <v>0</v>
      </c>
      <c r="BF151" s="178">
        <f t="shared" si="5"/>
        <v>0</v>
      </c>
      <c r="BG151" s="178">
        <f t="shared" si="6"/>
        <v>0</v>
      </c>
      <c r="BH151" s="178">
        <f t="shared" si="7"/>
        <v>0</v>
      </c>
      <c r="BI151" s="178">
        <f t="shared" si="8"/>
        <v>0</v>
      </c>
      <c r="BJ151" s="21" t="s">
        <v>24</v>
      </c>
      <c r="BK151" s="178">
        <f t="shared" si="9"/>
        <v>0</v>
      </c>
      <c r="BL151" s="21" t="s">
        <v>212</v>
      </c>
      <c r="BM151" s="21" t="s">
        <v>285</v>
      </c>
    </row>
    <row r="152" spans="2:65" s="10" customFormat="1" ht="29.85" customHeight="1">
      <c r="B152" s="152"/>
      <c r="D152" s="163" t="s">
        <v>73</v>
      </c>
      <c r="E152" s="164" t="s">
        <v>286</v>
      </c>
      <c r="F152" s="164" t="s">
        <v>287</v>
      </c>
      <c r="I152" s="155"/>
      <c r="J152" s="165">
        <f>BK152</f>
        <v>0</v>
      </c>
      <c r="L152" s="152"/>
      <c r="M152" s="157"/>
      <c r="N152" s="158"/>
      <c r="O152" s="158"/>
      <c r="P152" s="159">
        <f>SUM(P153:P160)</f>
        <v>0</v>
      </c>
      <c r="Q152" s="158"/>
      <c r="R152" s="159">
        <f>SUM(R153:R160)</f>
        <v>5.7300000000000004E-2</v>
      </c>
      <c r="S152" s="158"/>
      <c r="T152" s="160">
        <f>SUM(T153:T160)</f>
        <v>0</v>
      </c>
      <c r="AR152" s="153" t="s">
        <v>82</v>
      </c>
      <c r="AT152" s="161" t="s">
        <v>73</v>
      </c>
      <c r="AU152" s="161" t="s">
        <v>24</v>
      </c>
      <c r="AY152" s="153" t="s">
        <v>138</v>
      </c>
      <c r="BK152" s="162">
        <f>SUM(BK153:BK160)</f>
        <v>0</v>
      </c>
    </row>
    <row r="153" spans="2:65" s="1" customFormat="1" ht="22.5" customHeight="1">
      <c r="B153" s="166"/>
      <c r="C153" s="167" t="s">
        <v>288</v>
      </c>
      <c r="D153" s="167" t="s">
        <v>141</v>
      </c>
      <c r="E153" s="168" t="s">
        <v>289</v>
      </c>
      <c r="F153" s="169" t="s">
        <v>290</v>
      </c>
      <c r="G153" s="170" t="s">
        <v>246</v>
      </c>
      <c r="H153" s="171">
        <v>10</v>
      </c>
      <c r="I153" s="172"/>
      <c r="J153" s="173">
        <f t="shared" ref="J153:J160" si="10">ROUND(I153*H153,2)</f>
        <v>0</v>
      </c>
      <c r="K153" s="169" t="s">
        <v>247</v>
      </c>
      <c r="L153" s="37"/>
      <c r="M153" s="174" t="s">
        <v>5</v>
      </c>
      <c r="N153" s="175" t="s">
        <v>45</v>
      </c>
      <c r="O153" s="38"/>
      <c r="P153" s="176">
        <f t="shared" ref="P153:P160" si="11">O153*H153</f>
        <v>0</v>
      </c>
      <c r="Q153" s="176">
        <v>0</v>
      </c>
      <c r="R153" s="176">
        <f t="shared" ref="R153:R160" si="12">Q153*H153</f>
        <v>0</v>
      </c>
      <c r="S153" s="176">
        <v>0</v>
      </c>
      <c r="T153" s="177">
        <f t="shared" ref="T153:T160" si="13">S153*H153</f>
        <v>0</v>
      </c>
      <c r="AR153" s="21" t="s">
        <v>212</v>
      </c>
      <c r="AT153" s="21" t="s">
        <v>141</v>
      </c>
      <c r="AU153" s="21" t="s">
        <v>82</v>
      </c>
      <c r="AY153" s="21" t="s">
        <v>138</v>
      </c>
      <c r="BE153" s="178">
        <f t="shared" ref="BE153:BE160" si="14">IF(N153="základní",J153,0)</f>
        <v>0</v>
      </c>
      <c r="BF153" s="178">
        <f t="shared" ref="BF153:BF160" si="15">IF(N153="snížená",J153,0)</f>
        <v>0</v>
      </c>
      <c r="BG153" s="178">
        <f t="shared" ref="BG153:BG160" si="16">IF(N153="zákl. přenesená",J153,0)</f>
        <v>0</v>
      </c>
      <c r="BH153" s="178">
        <f t="shared" ref="BH153:BH160" si="17">IF(N153="sníž. přenesená",J153,0)</f>
        <v>0</v>
      </c>
      <c r="BI153" s="178">
        <f t="shared" ref="BI153:BI160" si="18">IF(N153="nulová",J153,0)</f>
        <v>0</v>
      </c>
      <c r="BJ153" s="21" t="s">
        <v>24</v>
      </c>
      <c r="BK153" s="178">
        <f t="shared" ref="BK153:BK160" si="19">ROUND(I153*H153,2)</f>
        <v>0</v>
      </c>
      <c r="BL153" s="21" t="s">
        <v>212</v>
      </c>
      <c r="BM153" s="21" t="s">
        <v>291</v>
      </c>
    </row>
    <row r="154" spans="2:65" s="1" customFormat="1" ht="22.5" customHeight="1">
      <c r="B154" s="166"/>
      <c r="C154" s="167" t="s">
        <v>292</v>
      </c>
      <c r="D154" s="167" t="s">
        <v>141</v>
      </c>
      <c r="E154" s="168" t="s">
        <v>293</v>
      </c>
      <c r="F154" s="169" t="s">
        <v>294</v>
      </c>
      <c r="G154" s="170" t="s">
        <v>185</v>
      </c>
      <c r="H154" s="171">
        <v>50</v>
      </c>
      <c r="I154" s="172"/>
      <c r="J154" s="173">
        <f t="shared" si="10"/>
        <v>0</v>
      </c>
      <c r="K154" s="169" t="s">
        <v>145</v>
      </c>
      <c r="L154" s="37"/>
      <c r="M154" s="174" t="s">
        <v>5</v>
      </c>
      <c r="N154" s="175" t="s">
        <v>45</v>
      </c>
      <c r="O154" s="38"/>
      <c r="P154" s="176">
        <f t="shared" si="11"/>
        <v>0</v>
      </c>
      <c r="Q154" s="176">
        <v>6.6E-4</v>
      </c>
      <c r="R154" s="176">
        <f t="shared" si="12"/>
        <v>3.3000000000000002E-2</v>
      </c>
      <c r="S154" s="176">
        <v>0</v>
      </c>
      <c r="T154" s="177">
        <f t="shared" si="13"/>
        <v>0</v>
      </c>
      <c r="AR154" s="21" t="s">
        <v>212</v>
      </c>
      <c r="AT154" s="21" t="s">
        <v>141</v>
      </c>
      <c r="AU154" s="21" t="s">
        <v>82</v>
      </c>
      <c r="AY154" s="21" t="s">
        <v>138</v>
      </c>
      <c r="BE154" s="178">
        <f t="shared" si="14"/>
        <v>0</v>
      </c>
      <c r="BF154" s="178">
        <f t="shared" si="15"/>
        <v>0</v>
      </c>
      <c r="BG154" s="178">
        <f t="shared" si="16"/>
        <v>0</v>
      </c>
      <c r="BH154" s="178">
        <f t="shared" si="17"/>
        <v>0</v>
      </c>
      <c r="BI154" s="178">
        <f t="shared" si="18"/>
        <v>0</v>
      </c>
      <c r="BJ154" s="21" t="s">
        <v>24</v>
      </c>
      <c r="BK154" s="178">
        <f t="shared" si="19"/>
        <v>0</v>
      </c>
      <c r="BL154" s="21" t="s">
        <v>212</v>
      </c>
      <c r="BM154" s="21" t="s">
        <v>295</v>
      </c>
    </row>
    <row r="155" spans="2:65" s="1" customFormat="1" ht="22.5" customHeight="1">
      <c r="B155" s="166"/>
      <c r="C155" s="167" t="s">
        <v>296</v>
      </c>
      <c r="D155" s="167" t="s">
        <v>141</v>
      </c>
      <c r="E155" s="168" t="s">
        <v>297</v>
      </c>
      <c r="F155" s="169" t="s">
        <v>298</v>
      </c>
      <c r="G155" s="170" t="s">
        <v>185</v>
      </c>
      <c r="H155" s="171">
        <v>10</v>
      </c>
      <c r="I155" s="172"/>
      <c r="J155" s="173">
        <f t="shared" si="10"/>
        <v>0</v>
      </c>
      <c r="K155" s="169" t="s">
        <v>145</v>
      </c>
      <c r="L155" s="37"/>
      <c r="M155" s="174" t="s">
        <v>5</v>
      </c>
      <c r="N155" s="175" t="s">
        <v>45</v>
      </c>
      <c r="O155" s="38"/>
      <c r="P155" s="176">
        <f t="shared" si="11"/>
        <v>0</v>
      </c>
      <c r="Q155" s="176">
        <v>9.1E-4</v>
      </c>
      <c r="R155" s="176">
        <f t="shared" si="12"/>
        <v>9.1000000000000004E-3</v>
      </c>
      <c r="S155" s="176">
        <v>0</v>
      </c>
      <c r="T155" s="177">
        <f t="shared" si="13"/>
        <v>0</v>
      </c>
      <c r="AR155" s="21" t="s">
        <v>212</v>
      </c>
      <c r="AT155" s="21" t="s">
        <v>141</v>
      </c>
      <c r="AU155" s="21" t="s">
        <v>82</v>
      </c>
      <c r="AY155" s="21" t="s">
        <v>138</v>
      </c>
      <c r="BE155" s="178">
        <f t="shared" si="14"/>
        <v>0</v>
      </c>
      <c r="BF155" s="178">
        <f t="shared" si="15"/>
        <v>0</v>
      </c>
      <c r="BG155" s="178">
        <f t="shared" si="16"/>
        <v>0</v>
      </c>
      <c r="BH155" s="178">
        <f t="shared" si="17"/>
        <v>0</v>
      </c>
      <c r="BI155" s="178">
        <f t="shared" si="18"/>
        <v>0</v>
      </c>
      <c r="BJ155" s="21" t="s">
        <v>24</v>
      </c>
      <c r="BK155" s="178">
        <f t="shared" si="19"/>
        <v>0</v>
      </c>
      <c r="BL155" s="21" t="s">
        <v>212</v>
      </c>
      <c r="BM155" s="21" t="s">
        <v>299</v>
      </c>
    </row>
    <row r="156" spans="2:65" s="1" customFormat="1" ht="31.5" customHeight="1">
      <c r="B156" s="166"/>
      <c r="C156" s="167" t="s">
        <v>300</v>
      </c>
      <c r="D156" s="167" t="s">
        <v>141</v>
      </c>
      <c r="E156" s="168" t="s">
        <v>301</v>
      </c>
      <c r="F156" s="169" t="s">
        <v>302</v>
      </c>
      <c r="G156" s="170" t="s">
        <v>185</v>
      </c>
      <c r="H156" s="171">
        <v>50</v>
      </c>
      <c r="I156" s="172"/>
      <c r="J156" s="173">
        <f t="shared" si="10"/>
        <v>0</v>
      </c>
      <c r="K156" s="169" t="s">
        <v>145</v>
      </c>
      <c r="L156" s="37"/>
      <c r="M156" s="174" t="s">
        <v>5</v>
      </c>
      <c r="N156" s="175" t="s">
        <v>45</v>
      </c>
      <c r="O156" s="38"/>
      <c r="P156" s="176">
        <f t="shared" si="11"/>
        <v>0</v>
      </c>
      <c r="Q156" s="176">
        <v>5.0000000000000002E-5</v>
      </c>
      <c r="R156" s="176">
        <f t="shared" si="12"/>
        <v>2.5000000000000001E-3</v>
      </c>
      <c r="S156" s="176">
        <v>0</v>
      </c>
      <c r="T156" s="177">
        <f t="shared" si="13"/>
        <v>0</v>
      </c>
      <c r="AR156" s="21" t="s">
        <v>212</v>
      </c>
      <c r="AT156" s="21" t="s">
        <v>141</v>
      </c>
      <c r="AU156" s="21" t="s">
        <v>82</v>
      </c>
      <c r="AY156" s="21" t="s">
        <v>138</v>
      </c>
      <c r="BE156" s="178">
        <f t="shared" si="14"/>
        <v>0</v>
      </c>
      <c r="BF156" s="178">
        <f t="shared" si="15"/>
        <v>0</v>
      </c>
      <c r="BG156" s="178">
        <f t="shared" si="16"/>
        <v>0</v>
      </c>
      <c r="BH156" s="178">
        <f t="shared" si="17"/>
        <v>0</v>
      </c>
      <c r="BI156" s="178">
        <f t="shared" si="18"/>
        <v>0</v>
      </c>
      <c r="BJ156" s="21" t="s">
        <v>24</v>
      </c>
      <c r="BK156" s="178">
        <f t="shared" si="19"/>
        <v>0</v>
      </c>
      <c r="BL156" s="21" t="s">
        <v>212</v>
      </c>
      <c r="BM156" s="21" t="s">
        <v>303</v>
      </c>
    </row>
    <row r="157" spans="2:65" s="1" customFormat="1" ht="31.5" customHeight="1">
      <c r="B157" s="166"/>
      <c r="C157" s="167" t="s">
        <v>304</v>
      </c>
      <c r="D157" s="167" t="s">
        <v>141</v>
      </c>
      <c r="E157" s="168" t="s">
        <v>305</v>
      </c>
      <c r="F157" s="169" t="s">
        <v>306</v>
      </c>
      <c r="G157" s="170" t="s">
        <v>185</v>
      </c>
      <c r="H157" s="171">
        <v>10</v>
      </c>
      <c r="I157" s="172"/>
      <c r="J157" s="173">
        <f t="shared" si="10"/>
        <v>0</v>
      </c>
      <c r="K157" s="169" t="s">
        <v>145</v>
      </c>
      <c r="L157" s="37"/>
      <c r="M157" s="174" t="s">
        <v>5</v>
      </c>
      <c r="N157" s="175" t="s">
        <v>45</v>
      </c>
      <c r="O157" s="38"/>
      <c r="P157" s="176">
        <f t="shared" si="11"/>
        <v>0</v>
      </c>
      <c r="Q157" s="176">
        <v>6.9999999999999994E-5</v>
      </c>
      <c r="R157" s="176">
        <f t="shared" si="12"/>
        <v>6.9999999999999988E-4</v>
      </c>
      <c r="S157" s="176">
        <v>0</v>
      </c>
      <c r="T157" s="177">
        <f t="shared" si="13"/>
        <v>0</v>
      </c>
      <c r="AR157" s="21" t="s">
        <v>212</v>
      </c>
      <c r="AT157" s="21" t="s">
        <v>141</v>
      </c>
      <c r="AU157" s="21" t="s">
        <v>82</v>
      </c>
      <c r="AY157" s="21" t="s">
        <v>138</v>
      </c>
      <c r="BE157" s="178">
        <f t="shared" si="14"/>
        <v>0</v>
      </c>
      <c r="BF157" s="178">
        <f t="shared" si="15"/>
        <v>0</v>
      </c>
      <c r="BG157" s="178">
        <f t="shared" si="16"/>
        <v>0</v>
      </c>
      <c r="BH157" s="178">
        <f t="shared" si="17"/>
        <v>0</v>
      </c>
      <c r="BI157" s="178">
        <f t="shared" si="18"/>
        <v>0</v>
      </c>
      <c r="BJ157" s="21" t="s">
        <v>24</v>
      </c>
      <c r="BK157" s="178">
        <f t="shared" si="19"/>
        <v>0</v>
      </c>
      <c r="BL157" s="21" t="s">
        <v>212</v>
      </c>
      <c r="BM157" s="21" t="s">
        <v>307</v>
      </c>
    </row>
    <row r="158" spans="2:65" s="1" customFormat="1" ht="22.5" customHeight="1">
      <c r="B158" s="166"/>
      <c r="C158" s="167" t="s">
        <v>308</v>
      </c>
      <c r="D158" s="167" t="s">
        <v>141</v>
      </c>
      <c r="E158" s="168" t="s">
        <v>309</v>
      </c>
      <c r="F158" s="169" t="s">
        <v>310</v>
      </c>
      <c r="G158" s="170" t="s">
        <v>185</v>
      </c>
      <c r="H158" s="171">
        <v>60</v>
      </c>
      <c r="I158" s="172"/>
      <c r="J158" s="173">
        <f t="shared" si="10"/>
        <v>0</v>
      </c>
      <c r="K158" s="169" t="s">
        <v>145</v>
      </c>
      <c r="L158" s="37"/>
      <c r="M158" s="174" t="s">
        <v>5</v>
      </c>
      <c r="N158" s="175" t="s">
        <v>45</v>
      </c>
      <c r="O158" s="38"/>
      <c r="P158" s="176">
        <f t="shared" si="11"/>
        <v>0</v>
      </c>
      <c r="Q158" s="176">
        <v>1.9000000000000001E-4</v>
      </c>
      <c r="R158" s="176">
        <f t="shared" si="12"/>
        <v>1.14E-2</v>
      </c>
      <c r="S158" s="176">
        <v>0</v>
      </c>
      <c r="T158" s="177">
        <f t="shared" si="13"/>
        <v>0</v>
      </c>
      <c r="AR158" s="21" t="s">
        <v>212</v>
      </c>
      <c r="AT158" s="21" t="s">
        <v>141</v>
      </c>
      <c r="AU158" s="21" t="s">
        <v>82</v>
      </c>
      <c r="AY158" s="21" t="s">
        <v>138</v>
      </c>
      <c r="BE158" s="178">
        <f t="shared" si="14"/>
        <v>0</v>
      </c>
      <c r="BF158" s="178">
        <f t="shared" si="15"/>
        <v>0</v>
      </c>
      <c r="BG158" s="178">
        <f t="shared" si="16"/>
        <v>0</v>
      </c>
      <c r="BH158" s="178">
        <f t="shared" si="17"/>
        <v>0</v>
      </c>
      <c r="BI158" s="178">
        <f t="shared" si="18"/>
        <v>0</v>
      </c>
      <c r="BJ158" s="21" t="s">
        <v>24</v>
      </c>
      <c r="BK158" s="178">
        <f t="shared" si="19"/>
        <v>0</v>
      </c>
      <c r="BL158" s="21" t="s">
        <v>212</v>
      </c>
      <c r="BM158" s="21" t="s">
        <v>311</v>
      </c>
    </row>
    <row r="159" spans="2:65" s="1" customFormat="1" ht="22.5" customHeight="1">
      <c r="B159" s="166"/>
      <c r="C159" s="167" t="s">
        <v>312</v>
      </c>
      <c r="D159" s="167" t="s">
        <v>141</v>
      </c>
      <c r="E159" s="168" t="s">
        <v>313</v>
      </c>
      <c r="F159" s="169" t="s">
        <v>314</v>
      </c>
      <c r="G159" s="170" t="s">
        <v>185</v>
      </c>
      <c r="H159" s="171">
        <v>60</v>
      </c>
      <c r="I159" s="172"/>
      <c r="J159" s="173">
        <f t="shared" si="10"/>
        <v>0</v>
      </c>
      <c r="K159" s="169" t="s">
        <v>145</v>
      </c>
      <c r="L159" s="37"/>
      <c r="M159" s="174" t="s">
        <v>5</v>
      </c>
      <c r="N159" s="175" t="s">
        <v>45</v>
      </c>
      <c r="O159" s="38"/>
      <c r="P159" s="176">
        <f t="shared" si="11"/>
        <v>0</v>
      </c>
      <c r="Q159" s="176">
        <v>1.0000000000000001E-5</v>
      </c>
      <c r="R159" s="176">
        <f t="shared" si="12"/>
        <v>6.0000000000000006E-4</v>
      </c>
      <c r="S159" s="176">
        <v>0</v>
      </c>
      <c r="T159" s="177">
        <f t="shared" si="13"/>
        <v>0</v>
      </c>
      <c r="AR159" s="21" t="s">
        <v>212</v>
      </c>
      <c r="AT159" s="21" t="s">
        <v>141</v>
      </c>
      <c r="AU159" s="21" t="s">
        <v>82</v>
      </c>
      <c r="AY159" s="21" t="s">
        <v>138</v>
      </c>
      <c r="BE159" s="178">
        <f t="shared" si="14"/>
        <v>0</v>
      </c>
      <c r="BF159" s="178">
        <f t="shared" si="15"/>
        <v>0</v>
      </c>
      <c r="BG159" s="178">
        <f t="shared" si="16"/>
        <v>0</v>
      </c>
      <c r="BH159" s="178">
        <f t="shared" si="17"/>
        <v>0</v>
      </c>
      <c r="BI159" s="178">
        <f t="shared" si="18"/>
        <v>0</v>
      </c>
      <c r="BJ159" s="21" t="s">
        <v>24</v>
      </c>
      <c r="BK159" s="178">
        <f t="shared" si="19"/>
        <v>0</v>
      </c>
      <c r="BL159" s="21" t="s">
        <v>212</v>
      </c>
      <c r="BM159" s="21" t="s">
        <v>315</v>
      </c>
    </row>
    <row r="160" spans="2:65" s="1" customFormat="1" ht="22.5" customHeight="1">
      <c r="B160" s="166"/>
      <c r="C160" s="167" t="s">
        <v>316</v>
      </c>
      <c r="D160" s="167" t="s">
        <v>141</v>
      </c>
      <c r="E160" s="168" t="s">
        <v>317</v>
      </c>
      <c r="F160" s="169" t="s">
        <v>318</v>
      </c>
      <c r="G160" s="170" t="s">
        <v>239</v>
      </c>
      <c r="H160" s="192"/>
      <c r="I160" s="172"/>
      <c r="J160" s="173">
        <f t="shared" si="10"/>
        <v>0</v>
      </c>
      <c r="K160" s="169" t="s">
        <v>145</v>
      </c>
      <c r="L160" s="37"/>
      <c r="M160" s="174" t="s">
        <v>5</v>
      </c>
      <c r="N160" s="175" t="s">
        <v>45</v>
      </c>
      <c r="O160" s="38"/>
      <c r="P160" s="176">
        <f t="shared" si="11"/>
        <v>0</v>
      </c>
      <c r="Q160" s="176">
        <v>0</v>
      </c>
      <c r="R160" s="176">
        <f t="shared" si="12"/>
        <v>0</v>
      </c>
      <c r="S160" s="176">
        <v>0</v>
      </c>
      <c r="T160" s="177">
        <f t="shared" si="13"/>
        <v>0</v>
      </c>
      <c r="AR160" s="21" t="s">
        <v>212</v>
      </c>
      <c r="AT160" s="21" t="s">
        <v>141</v>
      </c>
      <c r="AU160" s="21" t="s">
        <v>82</v>
      </c>
      <c r="AY160" s="21" t="s">
        <v>138</v>
      </c>
      <c r="BE160" s="178">
        <f t="shared" si="14"/>
        <v>0</v>
      </c>
      <c r="BF160" s="178">
        <f t="shared" si="15"/>
        <v>0</v>
      </c>
      <c r="BG160" s="178">
        <f t="shared" si="16"/>
        <v>0</v>
      </c>
      <c r="BH160" s="178">
        <f t="shared" si="17"/>
        <v>0</v>
      </c>
      <c r="BI160" s="178">
        <f t="shared" si="18"/>
        <v>0</v>
      </c>
      <c r="BJ160" s="21" t="s">
        <v>24</v>
      </c>
      <c r="BK160" s="178">
        <f t="shared" si="19"/>
        <v>0</v>
      </c>
      <c r="BL160" s="21" t="s">
        <v>212</v>
      </c>
      <c r="BM160" s="21" t="s">
        <v>319</v>
      </c>
    </row>
    <row r="161" spans="2:65" s="10" customFormat="1" ht="29.85" customHeight="1">
      <c r="B161" s="152"/>
      <c r="D161" s="163" t="s">
        <v>73</v>
      </c>
      <c r="E161" s="164" t="s">
        <v>320</v>
      </c>
      <c r="F161" s="164" t="s">
        <v>321</v>
      </c>
      <c r="I161" s="155"/>
      <c r="J161" s="165">
        <f>BK161</f>
        <v>0</v>
      </c>
      <c r="L161" s="152"/>
      <c r="M161" s="157"/>
      <c r="N161" s="158"/>
      <c r="O161" s="158"/>
      <c r="P161" s="159">
        <f>SUM(P162:P183)</f>
        <v>0</v>
      </c>
      <c r="Q161" s="158"/>
      <c r="R161" s="159">
        <f>SUM(R162:R183)</f>
        <v>0.44301000000000007</v>
      </c>
      <c r="S161" s="158"/>
      <c r="T161" s="160">
        <f>SUM(T162:T183)</f>
        <v>0.41308</v>
      </c>
      <c r="AR161" s="153" t="s">
        <v>82</v>
      </c>
      <c r="AT161" s="161" t="s">
        <v>73</v>
      </c>
      <c r="AU161" s="161" t="s">
        <v>24</v>
      </c>
      <c r="AY161" s="153" t="s">
        <v>138</v>
      </c>
      <c r="BK161" s="162">
        <f>SUM(BK162:BK183)</f>
        <v>0</v>
      </c>
    </row>
    <row r="162" spans="2:65" s="1" customFormat="1" ht="22.5" customHeight="1">
      <c r="B162" s="166"/>
      <c r="C162" s="167" t="s">
        <v>322</v>
      </c>
      <c r="D162" s="167" t="s">
        <v>141</v>
      </c>
      <c r="E162" s="168" t="s">
        <v>323</v>
      </c>
      <c r="F162" s="169" t="s">
        <v>324</v>
      </c>
      <c r="G162" s="170" t="s">
        <v>246</v>
      </c>
      <c r="H162" s="171">
        <v>3</v>
      </c>
      <c r="I162" s="172"/>
      <c r="J162" s="173">
        <f t="shared" ref="J162:J183" si="20">ROUND(I162*H162,2)</f>
        <v>0</v>
      </c>
      <c r="K162" s="169" t="s">
        <v>247</v>
      </c>
      <c r="L162" s="37"/>
      <c r="M162" s="174" t="s">
        <v>5</v>
      </c>
      <c r="N162" s="175" t="s">
        <v>45</v>
      </c>
      <c r="O162" s="38"/>
      <c r="P162" s="176">
        <f t="shared" ref="P162:P183" si="21">O162*H162</f>
        <v>0</v>
      </c>
      <c r="Q162" s="176">
        <v>0</v>
      </c>
      <c r="R162" s="176">
        <f t="shared" ref="R162:R183" si="22">Q162*H162</f>
        <v>0</v>
      </c>
      <c r="S162" s="176">
        <v>0</v>
      </c>
      <c r="T162" s="177">
        <f t="shared" ref="T162:T183" si="23">S162*H162</f>
        <v>0</v>
      </c>
      <c r="AR162" s="21" t="s">
        <v>212</v>
      </c>
      <c r="AT162" s="21" t="s">
        <v>141</v>
      </c>
      <c r="AU162" s="21" t="s">
        <v>82</v>
      </c>
      <c r="AY162" s="21" t="s">
        <v>138</v>
      </c>
      <c r="BE162" s="178">
        <f t="shared" ref="BE162:BE183" si="24">IF(N162="základní",J162,0)</f>
        <v>0</v>
      </c>
      <c r="BF162" s="178">
        <f t="shared" ref="BF162:BF183" si="25">IF(N162="snížená",J162,0)</f>
        <v>0</v>
      </c>
      <c r="BG162" s="178">
        <f t="shared" ref="BG162:BG183" si="26">IF(N162="zákl. přenesená",J162,0)</f>
        <v>0</v>
      </c>
      <c r="BH162" s="178">
        <f t="shared" ref="BH162:BH183" si="27">IF(N162="sníž. přenesená",J162,0)</f>
        <v>0</v>
      </c>
      <c r="BI162" s="178">
        <f t="shared" ref="BI162:BI183" si="28">IF(N162="nulová",J162,0)</f>
        <v>0</v>
      </c>
      <c r="BJ162" s="21" t="s">
        <v>24</v>
      </c>
      <c r="BK162" s="178">
        <f t="shared" ref="BK162:BK183" si="29">ROUND(I162*H162,2)</f>
        <v>0</v>
      </c>
      <c r="BL162" s="21" t="s">
        <v>212</v>
      </c>
      <c r="BM162" s="21" t="s">
        <v>325</v>
      </c>
    </row>
    <row r="163" spans="2:65" s="1" customFormat="1" ht="22.5" customHeight="1">
      <c r="B163" s="166"/>
      <c r="C163" s="167" t="s">
        <v>326</v>
      </c>
      <c r="D163" s="167" t="s">
        <v>141</v>
      </c>
      <c r="E163" s="168" t="s">
        <v>327</v>
      </c>
      <c r="F163" s="169" t="s">
        <v>328</v>
      </c>
      <c r="G163" s="170" t="s">
        <v>251</v>
      </c>
      <c r="H163" s="171">
        <v>6</v>
      </c>
      <c r="I163" s="172"/>
      <c r="J163" s="173">
        <f t="shared" si="20"/>
        <v>0</v>
      </c>
      <c r="K163" s="169" t="s">
        <v>145</v>
      </c>
      <c r="L163" s="37"/>
      <c r="M163" s="174" t="s">
        <v>5</v>
      </c>
      <c r="N163" s="175" t="s">
        <v>45</v>
      </c>
      <c r="O163" s="38"/>
      <c r="P163" s="176">
        <f t="shared" si="21"/>
        <v>0</v>
      </c>
      <c r="Q163" s="176">
        <v>0</v>
      </c>
      <c r="R163" s="176">
        <f t="shared" si="22"/>
        <v>0</v>
      </c>
      <c r="S163" s="176">
        <v>3.4200000000000001E-2</v>
      </c>
      <c r="T163" s="177">
        <f t="shared" si="23"/>
        <v>0.20519999999999999</v>
      </c>
      <c r="AR163" s="21" t="s">
        <v>212</v>
      </c>
      <c r="AT163" s="21" t="s">
        <v>141</v>
      </c>
      <c r="AU163" s="21" t="s">
        <v>82</v>
      </c>
      <c r="AY163" s="21" t="s">
        <v>138</v>
      </c>
      <c r="BE163" s="178">
        <f t="shared" si="24"/>
        <v>0</v>
      </c>
      <c r="BF163" s="178">
        <f t="shared" si="25"/>
        <v>0</v>
      </c>
      <c r="BG163" s="178">
        <f t="shared" si="26"/>
        <v>0</v>
      </c>
      <c r="BH163" s="178">
        <f t="shared" si="27"/>
        <v>0</v>
      </c>
      <c r="BI163" s="178">
        <f t="shared" si="28"/>
        <v>0</v>
      </c>
      <c r="BJ163" s="21" t="s">
        <v>24</v>
      </c>
      <c r="BK163" s="178">
        <f t="shared" si="29"/>
        <v>0</v>
      </c>
      <c r="BL163" s="21" t="s">
        <v>212</v>
      </c>
      <c r="BM163" s="21" t="s">
        <v>329</v>
      </c>
    </row>
    <row r="164" spans="2:65" s="1" customFormat="1" ht="22.5" customHeight="1">
      <c r="B164" s="166"/>
      <c r="C164" s="167" t="s">
        <v>330</v>
      </c>
      <c r="D164" s="167" t="s">
        <v>141</v>
      </c>
      <c r="E164" s="168" t="s">
        <v>331</v>
      </c>
      <c r="F164" s="169" t="s">
        <v>332</v>
      </c>
      <c r="G164" s="170" t="s">
        <v>251</v>
      </c>
      <c r="H164" s="171">
        <v>6</v>
      </c>
      <c r="I164" s="172"/>
      <c r="J164" s="173">
        <f t="shared" si="20"/>
        <v>0</v>
      </c>
      <c r="K164" s="169" t="s">
        <v>145</v>
      </c>
      <c r="L164" s="37"/>
      <c r="M164" s="174" t="s">
        <v>5</v>
      </c>
      <c r="N164" s="175" t="s">
        <v>45</v>
      </c>
      <c r="O164" s="38"/>
      <c r="P164" s="176">
        <f t="shared" si="21"/>
        <v>0</v>
      </c>
      <c r="Q164" s="176">
        <v>2.2749999999999999E-2</v>
      </c>
      <c r="R164" s="176">
        <f t="shared" si="22"/>
        <v>0.13650000000000001</v>
      </c>
      <c r="S164" s="176">
        <v>0</v>
      </c>
      <c r="T164" s="177">
        <f t="shared" si="23"/>
        <v>0</v>
      </c>
      <c r="AR164" s="21" t="s">
        <v>212</v>
      </c>
      <c r="AT164" s="21" t="s">
        <v>141</v>
      </c>
      <c r="AU164" s="21" t="s">
        <v>82</v>
      </c>
      <c r="AY164" s="21" t="s">
        <v>138</v>
      </c>
      <c r="BE164" s="178">
        <f t="shared" si="24"/>
        <v>0</v>
      </c>
      <c r="BF164" s="178">
        <f t="shared" si="25"/>
        <v>0</v>
      </c>
      <c r="BG164" s="178">
        <f t="shared" si="26"/>
        <v>0</v>
      </c>
      <c r="BH164" s="178">
        <f t="shared" si="27"/>
        <v>0</v>
      </c>
      <c r="BI164" s="178">
        <f t="shared" si="28"/>
        <v>0</v>
      </c>
      <c r="BJ164" s="21" t="s">
        <v>24</v>
      </c>
      <c r="BK164" s="178">
        <f t="shared" si="29"/>
        <v>0</v>
      </c>
      <c r="BL164" s="21" t="s">
        <v>212</v>
      </c>
      <c r="BM164" s="21" t="s">
        <v>333</v>
      </c>
    </row>
    <row r="165" spans="2:65" s="1" customFormat="1" ht="22.5" customHeight="1">
      <c r="B165" s="166"/>
      <c r="C165" s="167" t="s">
        <v>334</v>
      </c>
      <c r="D165" s="167" t="s">
        <v>141</v>
      </c>
      <c r="E165" s="168" t="s">
        <v>335</v>
      </c>
      <c r="F165" s="169" t="s">
        <v>336</v>
      </c>
      <c r="G165" s="170" t="s">
        <v>251</v>
      </c>
      <c r="H165" s="171">
        <v>5</v>
      </c>
      <c r="I165" s="172"/>
      <c r="J165" s="173">
        <f t="shared" si="20"/>
        <v>0</v>
      </c>
      <c r="K165" s="169" t="s">
        <v>145</v>
      </c>
      <c r="L165" s="37"/>
      <c r="M165" s="174" t="s">
        <v>5</v>
      </c>
      <c r="N165" s="175" t="s">
        <v>45</v>
      </c>
      <c r="O165" s="38"/>
      <c r="P165" s="176">
        <f t="shared" si="21"/>
        <v>0</v>
      </c>
      <c r="Q165" s="176">
        <v>1.6080000000000001E-2</v>
      </c>
      <c r="R165" s="176">
        <f t="shared" si="22"/>
        <v>8.0399999999999999E-2</v>
      </c>
      <c r="S165" s="176">
        <v>0</v>
      </c>
      <c r="T165" s="177">
        <f t="shared" si="23"/>
        <v>0</v>
      </c>
      <c r="AR165" s="21" t="s">
        <v>212</v>
      </c>
      <c r="AT165" s="21" t="s">
        <v>141</v>
      </c>
      <c r="AU165" s="21" t="s">
        <v>82</v>
      </c>
      <c r="AY165" s="21" t="s">
        <v>138</v>
      </c>
      <c r="BE165" s="178">
        <f t="shared" si="24"/>
        <v>0</v>
      </c>
      <c r="BF165" s="178">
        <f t="shared" si="25"/>
        <v>0</v>
      </c>
      <c r="BG165" s="178">
        <f t="shared" si="26"/>
        <v>0</v>
      </c>
      <c r="BH165" s="178">
        <f t="shared" si="27"/>
        <v>0</v>
      </c>
      <c r="BI165" s="178">
        <f t="shared" si="28"/>
        <v>0</v>
      </c>
      <c r="BJ165" s="21" t="s">
        <v>24</v>
      </c>
      <c r="BK165" s="178">
        <f t="shared" si="29"/>
        <v>0</v>
      </c>
      <c r="BL165" s="21" t="s">
        <v>212</v>
      </c>
      <c r="BM165" s="21" t="s">
        <v>337</v>
      </c>
    </row>
    <row r="166" spans="2:65" s="1" customFormat="1" ht="22.5" customHeight="1">
      <c r="B166" s="166"/>
      <c r="C166" s="167" t="s">
        <v>338</v>
      </c>
      <c r="D166" s="167" t="s">
        <v>141</v>
      </c>
      <c r="E166" s="168" t="s">
        <v>339</v>
      </c>
      <c r="F166" s="169" t="s">
        <v>340</v>
      </c>
      <c r="G166" s="170" t="s">
        <v>251</v>
      </c>
      <c r="H166" s="171">
        <v>5</v>
      </c>
      <c r="I166" s="172"/>
      <c r="J166" s="173">
        <f t="shared" si="20"/>
        <v>0</v>
      </c>
      <c r="K166" s="169" t="s">
        <v>145</v>
      </c>
      <c r="L166" s="37"/>
      <c r="M166" s="174" t="s">
        <v>5</v>
      </c>
      <c r="N166" s="175" t="s">
        <v>45</v>
      </c>
      <c r="O166" s="38"/>
      <c r="P166" s="176">
        <f t="shared" si="21"/>
        <v>0</v>
      </c>
      <c r="Q166" s="176">
        <v>0</v>
      </c>
      <c r="R166" s="176">
        <f t="shared" si="22"/>
        <v>0</v>
      </c>
      <c r="S166" s="176">
        <v>1.107E-2</v>
      </c>
      <c r="T166" s="177">
        <f t="shared" si="23"/>
        <v>5.5349999999999996E-2</v>
      </c>
      <c r="AR166" s="21" t="s">
        <v>212</v>
      </c>
      <c r="AT166" s="21" t="s">
        <v>141</v>
      </c>
      <c r="AU166" s="21" t="s">
        <v>82</v>
      </c>
      <c r="AY166" s="21" t="s">
        <v>138</v>
      </c>
      <c r="BE166" s="178">
        <f t="shared" si="24"/>
        <v>0</v>
      </c>
      <c r="BF166" s="178">
        <f t="shared" si="25"/>
        <v>0</v>
      </c>
      <c r="BG166" s="178">
        <f t="shared" si="26"/>
        <v>0</v>
      </c>
      <c r="BH166" s="178">
        <f t="shared" si="27"/>
        <v>0</v>
      </c>
      <c r="BI166" s="178">
        <f t="shared" si="28"/>
        <v>0</v>
      </c>
      <c r="BJ166" s="21" t="s">
        <v>24</v>
      </c>
      <c r="BK166" s="178">
        <f t="shared" si="29"/>
        <v>0</v>
      </c>
      <c r="BL166" s="21" t="s">
        <v>212</v>
      </c>
      <c r="BM166" s="21" t="s">
        <v>341</v>
      </c>
    </row>
    <row r="167" spans="2:65" s="1" customFormat="1" ht="22.5" customHeight="1">
      <c r="B167" s="166"/>
      <c r="C167" s="167" t="s">
        <v>342</v>
      </c>
      <c r="D167" s="167" t="s">
        <v>141</v>
      </c>
      <c r="E167" s="168" t="s">
        <v>343</v>
      </c>
      <c r="F167" s="169" t="s">
        <v>344</v>
      </c>
      <c r="G167" s="170" t="s">
        <v>251</v>
      </c>
      <c r="H167" s="171">
        <v>7</v>
      </c>
      <c r="I167" s="172"/>
      <c r="J167" s="173">
        <f t="shared" si="20"/>
        <v>0</v>
      </c>
      <c r="K167" s="169" t="s">
        <v>145</v>
      </c>
      <c r="L167" s="37"/>
      <c r="M167" s="174" t="s">
        <v>5</v>
      </c>
      <c r="N167" s="175" t="s">
        <v>45</v>
      </c>
      <c r="O167" s="38"/>
      <c r="P167" s="176">
        <f t="shared" si="21"/>
        <v>0</v>
      </c>
      <c r="Q167" s="176">
        <v>0</v>
      </c>
      <c r="R167" s="176">
        <f t="shared" si="22"/>
        <v>0</v>
      </c>
      <c r="S167" s="176">
        <v>1.9460000000000002E-2</v>
      </c>
      <c r="T167" s="177">
        <f t="shared" si="23"/>
        <v>0.13622000000000001</v>
      </c>
      <c r="AR167" s="21" t="s">
        <v>212</v>
      </c>
      <c r="AT167" s="21" t="s">
        <v>141</v>
      </c>
      <c r="AU167" s="21" t="s">
        <v>82</v>
      </c>
      <c r="AY167" s="21" t="s">
        <v>138</v>
      </c>
      <c r="BE167" s="178">
        <f t="shared" si="24"/>
        <v>0</v>
      </c>
      <c r="BF167" s="178">
        <f t="shared" si="25"/>
        <v>0</v>
      </c>
      <c r="BG167" s="178">
        <f t="shared" si="26"/>
        <v>0</v>
      </c>
      <c r="BH167" s="178">
        <f t="shared" si="27"/>
        <v>0</v>
      </c>
      <c r="BI167" s="178">
        <f t="shared" si="28"/>
        <v>0</v>
      </c>
      <c r="BJ167" s="21" t="s">
        <v>24</v>
      </c>
      <c r="BK167" s="178">
        <f t="shared" si="29"/>
        <v>0</v>
      </c>
      <c r="BL167" s="21" t="s">
        <v>212</v>
      </c>
      <c r="BM167" s="21" t="s">
        <v>345</v>
      </c>
    </row>
    <row r="168" spans="2:65" s="1" customFormat="1" ht="22.5" customHeight="1">
      <c r="B168" s="166"/>
      <c r="C168" s="167" t="s">
        <v>346</v>
      </c>
      <c r="D168" s="167" t="s">
        <v>141</v>
      </c>
      <c r="E168" s="168" t="s">
        <v>347</v>
      </c>
      <c r="F168" s="169" t="s">
        <v>348</v>
      </c>
      <c r="G168" s="170" t="s">
        <v>251</v>
      </c>
      <c r="H168" s="171">
        <v>7</v>
      </c>
      <c r="I168" s="172"/>
      <c r="J168" s="173">
        <f t="shared" si="20"/>
        <v>0</v>
      </c>
      <c r="K168" s="169" t="s">
        <v>145</v>
      </c>
      <c r="L168" s="37"/>
      <c r="M168" s="174" t="s">
        <v>5</v>
      </c>
      <c r="N168" s="175" t="s">
        <v>45</v>
      </c>
      <c r="O168" s="38"/>
      <c r="P168" s="176">
        <f t="shared" si="21"/>
        <v>0</v>
      </c>
      <c r="Q168" s="176">
        <v>2.869E-2</v>
      </c>
      <c r="R168" s="176">
        <f t="shared" si="22"/>
        <v>0.20083000000000001</v>
      </c>
      <c r="S168" s="176">
        <v>0</v>
      </c>
      <c r="T168" s="177">
        <f t="shared" si="23"/>
        <v>0</v>
      </c>
      <c r="AR168" s="21" t="s">
        <v>212</v>
      </c>
      <c r="AT168" s="21" t="s">
        <v>141</v>
      </c>
      <c r="AU168" s="21" t="s">
        <v>82</v>
      </c>
      <c r="AY168" s="21" t="s">
        <v>138</v>
      </c>
      <c r="BE168" s="178">
        <f t="shared" si="24"/>
        <v>0</v>
      </c>
      <c r="BF168" s="178">
        <f t="shared" si="25"/>
        <v>0</v>
      </c>
      <c r="BG168" s="178">
        <f t="shared" si="26"/>
        <v>0</v>
      </c>
      <c r="BH168" s="178">
        <f t="shared" si="27"/>
        <v>0</v>
      </c>
      <c r="BI168" s="178">
        <f t="shared" si="28"/>
        <v>0</v>
      </c>
      <c r="BJ168" s="21" t="s">
        <v>24</v>
      </c>
      <c r="BK168" s="178">
        <f t="shared" si="29"/>
        <v>0</v>
      </c>
      <c r="BL168" s="21" t="s">
        <v>212</v>
      </c>
      <c r="BM168" s="21" t="s">
        <v>349</v>
      </c>
    </row>
    <row r="169" spans="2:65" s="1" customFormat="1" ht="22.5" customHeight="1">
      <c r="B169" s="166"/>
      <c r="C169" s="167" t="s">
        <v>350</v>
      </c>
      <c r="D169" s="167" t="s">
        <v>141</v>
      </c>
      <c r="E169" s="168" t="s">
        <v>351</v>
      </c>
      <c r="F169" s="169" t="s">
        <v>352</v>
      </c>
      <c r="G169" s="170" t="s">
        <v>268</v>
      </c>
      <c r="H169" s="171">
        <v>11</v>
      </c>
      <c r="I169" s="172"/>
      <c r="J169" s="173">
        <f t="shared" si="20"/>
        <v>0</v>
      </c>
      <c r="K169" s="169" t="s">
        <v>145</v>
      </c>
      <c r="L169" s="37"/>
      <c r="M169" s="174" t="s">
        <v>5</v>
      </c>
      <c r="N169" s="175" t="s">
        <v>45</v>
      </c>
      <c r="O169" s="38"/>
      <c r="P169" s="176">
        <f t="shared" si="21"/>
        <v>0</v>
      </c>
      <c r="Q169" s="176">
        <v>0</v>
      </c>
      <c r="R169" s="176">
        <f t="shared" si="22"/>
        <v>0</v>
      </c>
      <c r="S169" s="176">
        <v>4.8999999999999998E-4</v>
      </c>
      <c r="T169" s="177">
        <f t="shared" si="23"/>
        <v>5.3899999999999998E-3</v>
      </c>
      <c r="AR169" s="21" t="s">
        <v>212</v>
      </c>
      <c r="AT169" s="21" t="s">
        <v>141</v>
      </c>
      <c r="AU169" s="21" t="s">
        <v>82</v>
      </c>
      <c r="AY169" s="21" t="s">
        <v>138</v>
      </c>
      <c r="BE169" s="178">
        <f t="shared" si="24"/>
        <v>0</v>
      </c>
      <c r="BF169" s="178">
        <f t="shared" si="25"/>
        <v>0</v>
      </c>
      <c r="BG169" s="178">
        <f t="shared" si="26"/>
        <v>0</v>
      </c>
      <c r="BH169" s="178">
        <f t="shared" si="27"/>
        <v>0</v>
      </c>
      <c r="BI169" s="178">
        <f t="shared" si="28"/>
        <v>0</v>
      </c>
      <c r="BJ169" s="21" t="s">
        <v>24</v>
      </c>
      <c r="BK169" s="178">
        <f t="shared" si="29"/>
        <v>0</v>
      </c>
      <c r="BL169" s="21" t="s">
        <v>212</v>
      </c>
      <c r="BM169" s="21" t="s">
        <v>353</v>
      </c>
    </row>
    <row r="170" spans="2:65" s="1" customFormat="1" ht="22.5" customHeight="1">
      <c r="B170" s="166"/>
      <c r="C170" s="167" t="s">
        <v>354</v>
      </c>
      <c r="D170" s="167" t="s">
        <v>141</v>
      </c>
      <c r="E170" s="168" t="s">
        <v>355</v>
      </c>
      <c r="F170" s="169" t="s">
        <v>356</v>
      </c>
      <c r="G170" s="170" t="s">
        <v>251</v>
      </c>
      <c r="H170" s="171">
        <v>25</v>
      </c>
      <c r="I170" s="172"/>
      <c r="J170" s="173">
        <f t="shared" si="20"/>
        <v>0</v>
      </c>
      <c r="K170" s="169" t="s">
        <v>145</v>
      </c>
      <c r="L170" s="37"/>
      <c r="M170" s="174" t="s">
        <v>5</v>
      </c>
      <c r="N170" s="175" t="s">
        <v>45</v>
      </c>
      <c r="O170" s="38"/>
      <c r="P170" s="176">
        <f t="shared" si="21"/>
        <v>0</v>
      </c>
      <c r="Q170" s="176">
        <v>2.9999999999999997E-4</v>
      </c>
      <c r="R170" s="176">
        <f t="shared" si="22"/>
        <v>7.4999999999999997E-3</v>
      </c>
      <c r="S170" s="176">
        <v>0</v>
      </c>
      <c r="T170" s="177">
        <f t="shared" si="23"/>
        <v>0</v>
      </c>
      <c r="AR170" s="21" t="s">
        <v>212</v>
      </c>
      <c r="AT170" s="21" t="s">
        <v>141</v>
      </c>
      <c r="AU170" s="21" t="s">
        <v>82</v>
      </c>
      <c r="AY170" s="21" t="s">
        <v>138</v>
      </c>
      <c r="BE170" s="178">
        <f t="shared" si="24"/>
        <v>0</v>
      </c>
      <c r="BF170" s="178">
        <f t="shared" si="25"/>
        <v>0</v>
      </c>
      <c r="BG170" s="178">
        <f t="shared" si="26"/>
        <v>0</v>
      </c>
      <c r="BH170" s="178">
        <f t="shared" si="27"/>
        <v>0</v>
      </c>
      <c r="BI170" s="178">
        <f t="shared" si="28"/>
        <v>0</v>
      </c>
      <c r="BJ170" s="21" t="s">
        <v>24</v>
      </c>
      <c r="BK170" s="178">
        <f t="shared" si="29"/>
        <v>0</v>
      </c>
      <c r="BL170" s="21" t="s">
        <v>212</v>
      </c>
      <c r="BM170" s="21" t="s">
        <v>357</v>
      </c>
    </row>
    <row r="171" spans="2:65" s="1" customFormat="1" ht="22.5" customHeight="1">
      <c r="B171" s="166"/>
      <c r="C171" s="167" t="s">
        <v>358</v>
      </c>
      <c r="D171" s="167" t="s">
        <v>141</v>
      </c>
      <c r="E171" s="168" t="s">
        <v>359</v>
      </c>
      <c r="F171" s="169" t="s">
        <v>360</v>
      </c>
      <c r="G171" s="170" t="s">
        <v>251</v>
      </c>
      <c r="H171" s="171">
        <v>7</v>
      </c>
      <c r="I171" s="172"/>
      <c r="J171" s="173">
        <f t="shared" si="20"/>
        <v>0</v>
      </c>
      <c r="K171" s="169" t="s">
        <v>145</v>
      </c>
      <c r="L171" s="37"/>
      <c r="M171" s="174" t="s">
        <v>5</v>
      </c>
      <c r="N171" s="175" t="s">
        <v>45</v>
      </c>
      <c r="O171" s="38"/>
      <c r="P171" s="176">
        <f t="shared" si="21"/>
        <v>0</v>
      </c>
      <c r="Q171" s="176">
        <v>0</v>
      </c>
      <c r="R171" s="176">
        <f t="shared" si="22"/>
        <v>0</v>
      </c>
      <c r="S171" s="176">
        <v>1.56E-3</v>
      </c>
      <c r="T171" s="177">
        <f t="shared" si="23"/>
        <v>1.0919999999999999E-2</v>
      </c>
      <c r="AR171" s="21" t="s">
        <v>212</v>
      </c>
      <c r="AT171" s="21" t="s">
        <v>141</v>
      </c>
      <c r="AU171" s="21" t="s">
        <v>82</v>
      </c>
      <c r="AY171" s="21" t="s">
        <v>138</v>
      </c>
      <c r="BE171" s="178">
        <f t="shared" si="24"/>
        <v>0</v>
      </c>
      <c r="BF171" s="178">
        <f t="shared" si="25"/>
        <v>0</v>
      </c>
      <c r="BG171" s="178">
        <f t="shared" si="26"/>
        <v>0</v>
      </c>
      <c r="BH171" s="178">
        <f t="shared" si="27"/>
        <v>0</v>
      </c>
      <c r="BI171" s="178">
        <f t="shared" si="28"/>
        <v>0</v>
      </c>
      <c r="BJ171" s="21" t="s">
        <v>24</v>
      </c>
      <c r="BK171" s="178">
        <f t="shared" si="29"/>
        <v>0</v>
      </c>
      <c r="BL171" s="21" t="s">
        <v>212</v>
      </c>
      <c r="BM171" s="21" t="s">
        <v>361</v>
      </c>
    </row>
    <row r="172" spans="2:65" s="1" customFormat="1" ht="22.5" customHeight="1">
      <c r="B172" s="166"/>
      <c r="C172" s="167" t="s">
        <v>362</v>
      </c>
      <c r="D172" s="167" t="s">
        <v>141</v>
      </c>
      <c r="E172" s="168" t="s">
        <v>363</v>
      </c>
      <c r="F172" s="169" t="s">
        <v>364</v>
      </c>
      <c r="G172" s="170" t="s">
        <v>251</v>
      </c>
      <c r="H172" s="171">
        <v>7</v>
      </c>
      <c r="I172" s="172"/>
      <c r="J172" s="173">
        <f t="shared" si="20"/>
        <v>0</v>
      </c>
      <c r="K172" s="169" t="s">
        <v>145</v>
      </c>
      <c r="L172" s="37"/>
      <c r="M172" s="174" t="s">
        <v>5</v>
      </c>
      <c r="N172" s="175" t="s">
        <v>45</v>
      </c>
      <c r="O172" s="38"/>
      <c r="P172" s="176">
        <f t="shared" si="21"/>
        <v>0</v>
      </c>
      <c r="Q172" s="176">
        <v>2.5400000000000002E-3</v>
      </c>
      <c r="R172" s="176">
        <f t="shared" si="22"/>
        <v>1.7780000000000001E-2</v>
      </c>
      <c r="S172" s="176">
        <v>0</v>
      </c>
      <c r="T172" s="177">
        <f t="shared" si="23"/>
        <v>0</v>
      </c>
      <c r="AR172" s="21" t="s">
        <v>212</v>
      </c>
      <c r="AT172" s="21" t="s">
        <v>141</v>
      </c>
      <c r="AU172" s="21" t="s">
        <v>82</v>
      </c>
      <c r="AY172" s="21" t="s">
        <v>138</v>
      </c>
      <c r="BE172" s="178">
        <f t="shared" si="24"/>
        <v>0</v>
      </c>
      <c r="BF172" s="178">
        <f t="shared" si="25"/>
        <v>0</v>
      </c>
      <c r="BG172" s="178">
        <f t="shared" si="26"/>
        <v>0</v>
      </c>
      <c r="BH172" s="178">
        <f t="shared" si="27"/>
        <v>0</v>
      </c>
      <c r="BI172" s="178">
        <f t="shared" si="28"/>
        <v>0</v>
      </c>
      <c r="BJ172" s="21" t="s">
        <v>24</v>
      </c>
      <c r="BK172" s="178">
        <f t="shared" si="29"/>
        <v>0</v>
      </c>
      <c r="BL172" s="21" t="s">
        <v>212</v>
      </c>
      <c r="BM172" s="21" t="s">
        <v>365</v>
      </c>
    </row>
    <row r="173" spans="2:65" s="1" customFormat="1" ht="22.5" customHeight="1">
      <c r="B173" s="166"/>
      <c r="C173" s="167" t="s">
        <v>366</v>
      </c>
      <c r="D173" s="167" t="s">
        <v>141</v>
      </c>
      <c r="E173" s="168" t="s">
        <v>367</v>
      </c>
      <c r="F173" s="169" t="s">
        <v>368</v>
      </c>
      <c r="G173" s="170" t="s">
        <v>239</v>
      </c>
      <c r="H173" s="192"/>
      <c r="I173" s="172"/>
      <c r="J173" s="173">
        <f t="shared" si="20"/>
        <v>0</v>
      </c>
      <c r="K173" s="169" t="s">
        <v>145</v>
      </c>
      <c r="L173" s="37"/>
      <c r="M173" s="174" t="s">
        <v>5</v>
      </c>
      <c r="N173" s="175" t="s">
        <v>45</v>
      </c>
      <c r="O173" s="38"/>
      <c r="P173" s="176">
        <f t="shared" si="21"/>
        <v>0</v>
      </c>
      <c r="Q173" s="176">
        <v>0</v>
      </c>
      <c r="R173" s="176">
        <f t="shared" si="22"/>
        <v>0</v>
      </c>
      <c r="S173" s="176">
        <v>0</v>
      </c>
      <c r="T173" s="177">
        <f t="shared" si="23"/>
        <v>0</v>
      </c>
      <c r="AR173" s="21" t="s">
        <v>212</v>
      </c>
      <c r="AT173" s="21" t="s">
        <v>141</v>
      </c>
      <c r="AU173" s="21" t="s">
        <v>82</v>
      </c>
      <c r="AY173" s="21" t="s">
        <v>138</v>
      </c>
      <c r="BE173" s="178">
        <f t="shared" si="24"/>
        <v>0</v>
      </c>
      <c r="BF173" s="178">
        <f t="shared" si="25"/>
        <v>0</v>
      </c>
      <c r="BG173" s="178">
        <f t="shared" si="26"/>
        <v>0</v>
      </c>
      <c r="BH173" s="178">
        <f t="shared" si="27"/>
        <v>0</v>
      </c>
      <c r="BI173" s="178">
        <f t="shared" si="28"/>
        <v>0</v>
      </c>
      <c r="BJ173" s="21" t="s">
        <v>24</v>
      </c>
      <c r="BK173" s="178">
        <f t="shared" si="29"/>
        <v>0</v>
      </c>
      <c r="BL173" s="21" t="s">
        <v>212</v>
      </c>
      <c r="BM173" s="21" t="s">
        <v>369</v>
      </c>
    </row>
    <row r="174" spans="2:65" s="1" customFormat="1" ht="22.5" customHeight="1">
      <c r="B174" s="166"/>
      <c r="C174" s="167" t="s">
        <v>370</v>
      </c>
      <c r="D174" s="167" t="s">
        <v>141</v>
      </c>
      <c r="E174" s="168" t="s">
        <v>371</v>
      </c>
      <c r="F174" s="169" t="s">
        <v>372</v>
      </c>
      <c r="G174" s="170" t="s">
        <v>246</v>
      </c>
      <c r="H174" s="171">
        <v>24</v>
      </c>
      <c r="I174" s="172"/>
      <c r="J174" s="173">
        <f t="shared" si="20"/>
        <v>0</v>
      </c>
      <c r="K174" s="169" t="s">
        <v>247</v>
      </c>
      <c r="L174" s="37"/>
      <c r="M174" s="174" t="s">
        <v>5</v>
      </c>
      <c r="N174" s="175" t="s">
        <v>45</v>
      </c>
      <c r="O174" s="38"/>
      <c r="P174" s="176">
        <f t="shared" si="21"/>
        <v>0</v>
      </c>
      <c r="Q174" s="176">
        <v>0</v>
      </c>
      <c r="R174" s="176">
        <f t="shared" si="22"/>
        <v>0</v>
      </c>
      <c r="S174" s="176">
        <v>0</v>
      </c>
      <c r="T174" s="177">
        <f t="shared" si="23"/>
        <v>0</v>
      </c>
      <c r="AR174" s="21" t="s">
        <v>212</v>
      </c>
      <c r="AT174" s="21" t="s">
        <v>141</v>
      </c>
      <c r="AU174" s="21" t="s">
        <v>82</v>
      </c>
      <c r="AY174" s="21" t="s">
        <v>138</v>
      </c>
      <c r="BE174" s="178">
        <f t="shared" si="24"/>
        <v>0</v>
      </c>
      <c r="BF174" s="178">
        <f t="shared" si="25"/>
        <v>0</v>
      </c>
      <c r="BG174" s="178">
        <f t="shared" si="26"/>
        <v>0</v>
      </c>
      <c r="BH174" s="178">
        <f t="shared" si="27"/>
        <v>0</v>
      </c>
      <c r="BI174" s="178">
        <f t="shared" si="28"/>
        <v>0</v>
      </c>
      <c r="BJ174" s="21" t="s">
        <v>24</v>
      </c>
      <c r="BK174" s="178">
        <f t="shared" si="29"/>
        <v>0</v>
      </c>
      <c r="BL174" s="21" t="s">
        <v>212</v>
      </c>
      <c r="BM174" s="21" t="s">
        <v>373</v>
      </c>
    </row>
    <row r="175" spans="2:65" s="1" customFormat="1" ht="22.5" customHeight="1">
      <c r="B175" s="166"/>
      <c r="C175" s="193" t="s">
        <v>374</v>
      </c>
      <c r="D175" s="193" t="s">
        <v>375</v>
      </c>
      <c r="E175" s="194" t="s">
        <v>376</v>
      </c>
      <c r="F175" s="195" t="s">
        <v>809</v>
      </c>
      <c r="G175" s="196" t="s">
        <v>268</v>
      </c>
      <c r="H175" s="197">
        <v>6</v>
      </c>
      <c r="I175" s="198"/>
      <c r="J175" s="199">
        <f t="shared" si="20"/>
        <v>0</v>
      </c>
      <c r="K175" s="195" t="s">
        <v>247</v>
      </c>
      <c r="L175" s="200"/>
      <c r="M175" s="201" t="s">
        <v>5</v>
      </c>
      <c r="N175" s="202" t="s">
        <v>45</v>
      </c>
      <c r="O175" s="38"/>
      <c r="P175" s="176">
        <f t="shared" si="21"/>
        <v>0</v>
      </c>
      <c r="Q175" s="176">
        <v>0</v>
      </c>
      <c r="R175" s="176">
        <f t="shared" si="22"/>
        <v>0</v>
      </c>
      <c r="S175" s="176">
        <v>0</v>
      </c>
      <c r="T175" s="177">
        <f t="shared" si="23"/>
        <v>0</v>
      </c>
      <c r="AR175" s="21" t="s">
        <v>296</v>
      </c>
      <c r="AT175" s="21" t="s">
        <v>375</v>
      </c>
      <c r="AU175" s="21" t="s">
        <v>82</v>
      </c>
      <c r="AY175" s="21" t="s">
        <v>138</v>
      </c>
      <c r="BE175" s="178">
        <f t="shared" si="24"/>
        <v>0</v>
      </c>
      <c r="BF175" s="178">
        <f t="shared" si="25"/>
        <v>0</v>
      </c>
      <c r="BG175" s="178">
        <f t="shared" si="26"/>
        <v>0</v>
      </c>
      <c r="BH175" s="178">
        <f t="shared" si="27"/>
        <v>0</v>
      </c>
      <c r="BI175" s="178">
        <f t="shared" si="28"/>
        <v>0</v>
      </c>
      <c r="BJ175" s="21" t="s">
        <v>24</v>
      </c>
      <c r="BK175" s="178">
        <f t="shared" si="29"/>
        <v>0</v>
      </c>
      <c r="BL175" s="21" t="s">
        <v>212</v>
      </c>
      <c r="BM175" s="21" t="s">
        <v>377</v>
      </c>
    </row>
    <row r="176" spans="2:65" s="1" customFormat="1" ht="22.5" customHeight="1">
      <c r="B176" s="166"/>
      <c r="C176" s="193" t="s">
        <v>378</v>
      </c>
      <c r="D176" s="193" t="s">
        <v>375</v>
      </c>
      <c r="E176" s="194" t="s">
        <v>379</v>
      </c>
      <c r="F176" s="195" t="s">
        <v>810</v>
      </c>
      <c r="G176" s="196" t="s">
        <v>268</v>
      </c>
      <c r="H176" s="197">
        <v>6</v>
      </c>
      <c r="I176" s="198"/>
      <c r="J176" s="199">
        <f t="shared" si="20"/>
        <v>0</v>
      </c>
      <c r="K176" s="195" t="s">
        <v>247</v>
      </c>
      <c r="L176" s="200"/>
      <c r="M176" s="201" t="s">
        <v>5</v>
      </c>
      <c r="N176" s="202" t="s">
        <v>45</v>
      </c>
      <c r="O176" s="38"/>
      <c r="P176" s="176">
        <f t="shared" si="21"/>
        <v>0</v>
      </c>
      <c r="Q176" s="176">
        <v>0</v>
      </c>
      <c r="R176" s="176">
        <f t="shared" si="22"/>
        <v>0</v>
      </c>
      <c r="S176" s="176">
        <v>0</v>
      </c>
      <c r="T176" s="177">
        <f t="shared" si="23"/>
        <v>0</v>
      </c>
      <c r="AR176" s="21" t="s">
        <v>296</v>
      </c>
      <c r="AT176" s="21" t="s">
        <v>375</v>
      </c>
      <c r="AU176" s="21" t="s">
        <v>82</v>
      </c>
      <c r="AY176" s="21" t="s">
        <v>138</v>
      </c>
      <c r="BE176" s="178">
        <f t="shared" si="24"/>
        <v>0</v>
      </c>
      <c r="BF176" s="178">
        <f t="shared" si="25"/>
        <v>0</v>
      </c>
      <c r="BG176" s="178">
        <f t="shared" si="26"/>
        <v>0</v>
      </c>
      <c r="BH176" s="178">
        <f t="shared" si="27"/>
        <v>0</v>
      </c>
      <c r="BI176" s="178">
        <f t="shared" si="28"/>
        <v>0</v>
      </c>
      <c r="BJ176" s="21" t="s">
        <v>24</v>
      </c>
      <c r="BK176" s="178">
        <f t="shared" si="29"/>
        <v>0</v>
      </c>
      <c r="BL176" s="21" t="s">
        <v>212</v>
      </c>
      <c r="BM176" s="21" t="s">
        <v>380</v>
      </c>
    </row>
    <row r="177" spans="2:65" s="1" customFormat="1" ht="22.5" customHeight="1">
      <c r="B177" s="166"/>
      <c r="C177" s="193" t="s">
        <v>381</v>
      </c>
      <c r="D177" s="193" t="s">
        <v>375</v>
      </c>
      <c r="E177" s="194" t="s">
        <v>382</v>
      </c>
      <c r="F177" s="195" t="s">
        <v>383</v>
      </c>
      <c r="G177" s="196" t="s">
        <v>268</v>
      </c>
      <c r="H177" s="197">
        <v>1</v>
      </c>
      <c r="I177" s="198"/>
      <c r="J177" s="199">
        <f t="shared" si="20"/>
        <v>0</v>
      </c>
      <c r="K177" s="195" t="s">
        <v>247</v>
      </c>
      <c r="L177" s="200"/>
      <c r="M177" s="201" t="s">
        <v>5</v>
      </c>
      <c r="N177" s="202" t="s">
        <v>45</v>
      </c>
      <c r="O177" s="38"/>
      <c r="P177" s="176">
        <f t="shared" si="21"/>
        <v>0</v>
      </c>
      <c r="Q177" s="176">
        <v>0</v>
      </c>
      <c r="R177" s="176">
        <f t="shared" si="22"/>
        <v>0</v>
      </c>
      <c r="S177" s="176">
        <v>0</v>
      </c>
      <c r="T177" s="177">
        <f t="shared" si="23"/>
        <v>0</v>
      </c>
      <c r="AR177" s="21" t="s">
        <v>296</v>
      </c>
      <c r="AT177" s="21" t="s">
        <v>375</v>
      </c>
      <c r="AU177" s="21" t="s">
        <v>82</v>
      </c>
      <c r="AY177" s="21" t="s">
        <v>138</v>
      </c>
      <c r="BE177" s="178">
        <f t="shared" si="24"/>
        <v>0</v>
      </c>
      <c r="BF177" s="178">
        <f t="shared" si="25"/>
        <v>0</v>
      </c>
      <c r="BG177" s="178">
        <f t="shared" si="26"/>
        <v>0</v>
      </c>
      <c r="BH177" s="178">
        <f t="shared" si="27"/>
        <v>0</v>
      </c>
      <c r="BI177" s="178">
        <f t="shared" si="28"/>
        <v>0</v>
      </c>
      <c r="BJ177" s="21" t="s">
        <v>24</v>
      </c>
      <c r="BK177" s="178">
        <f t="shared" si="29"/>
        <v>0</v>
      </c>
      <c r="BL177" s="21" t="s">
        <v>212</v>
      </c>
      <c r="BM177" s="21" t="s">
        <v>384</v>
      </c>
    </row>
    <row r="178" spans="2:65" s="1" customFormat="1" ht="22.5" customHeight="1">
      <c r="B178" s="166"/>
      <c r="C178" s="193" t="s">
        <v>385</v>
      </c>
      <c r="D178" s="193" t="s">
        <v>375</v>
      </c>
      <c r="E178" s="194" t="s">
        <v>386</v>
      </c>
      <c r="F178" s="195" t="s">
        <v>813</v>
      </c>
      <c r="G178" s="196" t="s">
        <v>268</v>
      </c>
      <c r="H178" s="197">
        <v>6</v>
      </c>
      <c r="I178" s="198"/>
      <c r="J178" s="199">
        <f t="shared" si="20"/>
        <v>0</v>
      </c>
      <c r="K178" s="195" t="s">
        <v>247</v>
      </c>
      <c r="L178" s="200"/>
      <c r="M178" s="201" t="s">
        <v>5</v>
      </c>
      <c r="N178" s="202" t="s">
        <v>45</v>
      </c>
      <c r="O178" s="38"/>
      <c r="P178" s="176">
        <f t="shared" si="21"/>
        <v>0</v>
      </c>
      <c r="Q178" s="176">
        <v>0</v>
      </c>
      <c r="R178" s="176">
        <f t="shared" si="22"/>
        <v>0</v>
      </c>
      <c r="S178" s="176">
        <v>0</v>
      </c>
      <c r="T178" s="177">
        <f t="shared" si="23"/>
        <v>0</v>
      </c>
      <c r="AR178" s="21" t="s">
        <v>296</v>
      </c>
      <c r="AT178" s="21" t="s">
        <v>375</v>
      </c>
      <c r="AU178" s="21" t="s">
        <v>82</v>
      </c>
      <c r="AY178" s="21" t="s">
        <v>138</v>
      </c>
      <c r="BE178" s="178">
        <f t="shared" si="24"/>
        <v>0</v>
      </c>
      <c r="BF178" s="178">
        <f t="shared" si="25"/>
        <v>0</v>
      </c>
      <c r="BG178" s="178">
        <f t="shared" si="26"/>
        <v>0</v>
      </c>
      <c r="BH178" s="178">
        <f t="shared" si="27"/>
        <v>0</v>
      </c>
      <c r="BI178" s="178">
        <f t="shared" si="28"/>
        <v>0</v>
      </c>
      <c r="BJ178" s="21" t="s">
        <v>24</v>
      </c>
      <c r="BK178" s="178">
        <f t="shared" si="29"/>
        <v>0</v>
      </c>
      <c r="BL178" s="21" t="s">
        <v>212</v>
      </c>
      <c r="BM178" s="21" t="s">
        <v>387</v>
      </c>
    </row>
    <row r="179" spans="2:65" s="1" customFormat="1" ht="22.5" customHeight="1">
      <c r="B179" s="166"/>
      <c r="C179" s="193" t="s">
        <v>388</v>
      </c>
      <c r="D179" s="193" t="s">
        <v>375</v>
      </c>
      <c r="E179" s="194" t="s">
        <v>389</v>
      </c>
      <c r="F179" s="195" t="s">
        <v>811</v>
      </c>
      <c r="G179" s="196" t="s">
        <v>268</v>
      </c>
      <c r="H179" s="197">
        <v>6</v>
      </c>
      <c r="I179" s="198"/>
      <c r="J179" s="199">
        <f t="shared" si="20"/>
        <v>0</v>
      </c>
      <c r="K179" s="195" t="s">
        <v>247</v>
      </c>
      <c r="L179" s="200"/>
      <c r="M179" s="201" t="s">
        <v>5</v>
      </c>
      <c r="N179" s="202" t="s">
        <v>45</v>
      </c>
      <c r="O179" s="38"/>
      <c r="P179" s="176">
        <f t="shared" si="21"/>
        <v>0</v>
      </c>
      <c r="Q179" s="176">
        <v>0</v>
      </c>
      <c r="R179" s="176">
        <f t="shared" si="22"/>
        <v>0</v>
      </c>
      <c r="S179" s="176">
        <v>0</v>
      </c>
      <c r="T179" s="177">
        <f t="shared" si="23"/>
        <v>0</v>
      </c>
      <c r="AR179" s="21" t="s">
        <v>296</v>
      </c>
      <c r="AT179" s="21" t="s">
        <v>375</v>
      </c>
      <c r="AU179" s="21" t="s">
        <v>82</v>
      </c>
      <c r="AY179" s="21" t="s">
        <v>138</v>
      </c>
      <c r="BE179" s="178">
        <f t="shared" si="24"/>
        <v>0</v>
      </c>
      <c r="BF179" s="178">
        <f t="shared" si="25"/>
        <v>0</v>
      </c>
      <c r="BG179" s="178">
        <f t="shared" si="26"/>
        <v>0</v>
      </c>
      <c r="BH179" s="178">
        <f t="shared" si="27"/>
        <v>0</v>
      </c>
      <c r="BI179" s="178">
        <f t="shared" si="28"/>
        <v>0</v>
      </c>
      <c r="BJ179" s="21" t="s">
        <v>24</v>
      </c>
      <c r="BK179" s="178">
        <f t="shared" si="29"/>
        <v>0</v>
      </c>
      <c r="BL179" s="21" t="s">
        <v>212</v>
      </c>
      <c r="BM179" s="21" t="s">
        <v>390</v>
      </c>
    </row>
    <row r="180" spans="2:65" s="1" customFormat="1" ht="22.5" customHeight="1">
      <c r="B180" s="166"/>
      <c r="C180" s="193" t="s">
        <v>391</v>
      </c>
      <c r="D180" s="193" t="s">
        <v>375</v>
      </c>
      <c r="E180" s="194" t="s">
        <v>392</v>
      </c>
      <c r="F180" s="195" t="s">
        <v>812</v>
      </c>
      <c r="G180" s="196" t="s">
        <v>268</v>
      </c>
      <c r="H180" s="197">
        <v>4</v>
      </c>
      <c r="I180" s="198"/>
      <c r="J180" s="199">
        <f t="shared" si="20"/>
        <v>0</v>
      </c>
      <c r="K180" s="195" t="s">
        <v>247</v>
      </c>
      <c r="L180" s="200"/>
      <c r="M180" s="201" t="s">
        <v>5</v>
      </c>
      <c r="N180" s="202" t="s">
        <v>45</v>
      </c>
      <c r="O180" s="38"/>
      <c r="P180" s="176">
        <f t="shared" si="21"/>
        <v>0</v>
      </c>
      <c r="Q180" s="176">
        <v>0</v>
      </c>
      <c r="R180" s="176">
        <f t="shared" si="22"/>
        <v>0</v>
      </c>
      <c r="S180" s="176">
        <v>0</v>
      </c>
      <c r="T180" s="177">
        <f t="shared" si="23"/>
        <v>0</v>
      </c>
      <c r="AR180" s="21" t="s">
        <v>296</v>
      </c>
      <c r="AT180" s="21" t="s">
        <v>375</v>
      </c>
      <c r="AU180" s="21" t="s">
        <v>82</v>
      </c>
      <c r="AY180" s="21" t="s">
        <v>138</v>
      </c>
      <c r="BE180" s="178">
        <f t="shared" si="24"/>
        <v>0</v>
      </c>
      <c r="BF180" s="178">
        <f t="shared" si="25"/>
        <v>0</v>
      </c>
      <c r="BG180" s="178">
        <f t="shared" si="26"/>
        <v>0</v>
      </c>
      <c r="BH180" s="178">
        <f t="shared" si="27"/>
        <v>0</v>
      </c>
      <c r="BI180" s="178">
        <f t="shared" si="28"/>
        <v>0</v>
      </c>
      <c r="BJ180" s="21" t="s">
        <v>24</v>
      </c>
      <c r="BK180" s="178">
        <f t="shared" si="29"/>
        <v>0</v>
      </c>
      <c r="BL180" s="21" t="s">
        <v>212</v>
      </c>
      <c r="BM180" s="21" t="s">
        <v>393</v>
      </c>
    </row>
    <row r="181" spans="2:65" s="1" customFormat="1" ht="22.5" customHeight="1">
      <c r="B181" s="166"/>
      <c r="C181" s="193" t="s">
        <v>394</v>
      </c>
      <c r="D181" s="193"/>
      <c r="E181" s="194"/>
      <c r="F181" s="195" t="s">
        <v>808</v>
      </c>
      <c r="G181" s="196" t="s">
        <v>268</v>
      </c>
      <c r="H181" s="197">
        <v>4</v>
      </c>
      <c r="I181" s="198"/>
      <c r="J181" s="199">
        <f t="shared" si="20"/>
        <v>0</v>
      </c>
      <c r="K181" s="195" t="s">
        <v>247</v>
      </c>
      <c r="L181" s="200"/>
      <c r="M181" s="201" t="s">
        <v>5</v>
      </c>
      <c r="N181" s="202" t="s">
        <v>45</v>
      </c>
      <c r="O181" s="38"/>
      <c r="P181" s="176">
        <f t="shared" si="21"/>
        <v>0</v>
      </c>
      <c r="Q181" s="176">
        <v>0</v>
      </c>
      <c r="R181" s="176">
        <f t="shared" si="22"/>
        <v>0</v>
      </c>
      <c r="S181" s="176">
        <v>0</v>
      </c>
      <c r="T181" s="177">
        <f t="shared" si="23"/>
        <v>0</v>
      </c>
      <c r="AR181" s="21" t="s">
        <v>296</v>
      </c>
      <c r="AT181" s="21" t="s">
        <v>375</v>
      </c>
      <c r="AU181" s="21" t="s">
        <v>82</v>
      </c>
      <c r="AY181" s="21" t="s">
        <v>138</v>
      </c>
      <c r="BE181" s="178">
        <f t="shared" si="24"/>
        <v>0</v>
      </c>
      <c r="BF181" s="178">
        <f t="shared" si="25"/>
        <v>0</v>
      </c>
      <c r="BG181" s="178">
        <f t="shared" si="26"/>
        <v>0</v>
      </c>
      <c r="BH181" s="178">
        <f t="shared" si="27"/>
        <v>0</v>
      </c>
      <c r="BI181" s="178">
        <f t="shared" si="28"/>
        <v>0</v>
      </c>
      <c r="BJ181" s="21" t="s">
        <v>24</v>
      </c>
      <c r="BK181" s="178">
        <f t="shared" si="29"/>
        <v>0</v>
      </c>
      <c r="BL181" s="21" t="s">
        <v>212</v>
      </c>
      <c r="BM181" s="21" t="s">
        <v>395</v>
      </c>
    </row>
    <row r="182" spans="2:65" s="1" customFormat="1" ht="22.5" customHeight="1">
      <c r="B182" s="166"/>
      <c r="C182" s="193" t="s">
        <v>396</v>
      </c>
      <c r="D182" s="193"/>
      <c r="E182" s="194"/>
      <c r="F182" s="195" t="s">
        <v>814</v>
      </c>
      <c r="G182" s="196" t="s">
        <v>268</v>
      </c>
      <c r="H182" s="197">
        <v>4</v>
      </c>
      <c r="I182" s="198"/>
      <c r="J182" s="199">
        <f t="shared" ref="J182" si="30">ROUND(I182*H182,2)</f>
        <v>0</v>
      </c>
      <c r="K182" s="195" t="s">
        <v>247</v>
      </c>
      <c r="L182" s="200"/>
      <c r="M182" s="201" t="s">
        <v>5</v>
      </c>
      <c r="N182" s="202" t="s">
        <v>45</v>
      </c>
      <c r="O182" s="38"/>
      <c r="P182" s="176">
        <f t="shared" si="21"/>
        <v>0</v>
      </c>
      <c r="Q182" s="176">
        <v>0</v>
      </c>
      <c r="R182" s="176">
        <f t="shared" si="22"/>
        <v>0</v>
      </c>
      <c r="S182" s="176">
        <v>0</v>
      </c>
      <c r="T182" s="177">
        <f t="shared" si="23"/>
        <v>0</v>
      </c>
      <c r="AR182" s="21" t="s">
        <v>296</v>
      </c>
      <c r="AT182" s="21" t="s">
        <v>375</v>
      </c>
      <c r="AU182" s="21" t="s">
        <v>82</v>
      </c>
      <c r="AY182" s="21" t="s">
        <v>138</v>
      </c>
      <c r="BE182" s="178">
        <f t="shared" si="24"/>
        <v>0</v>
      </c>
      <c r="BF182" s="178">
        <f t="shared" si="25"/>
        <v>0</v>
      </c>
      <c r="BG182" s="178">
        <f t="shared" si="26"/>
        <v>0</v>
      </c>
      <c r="BH182" s="178">
        <f t="shared" si="27"/>
        <v>0</v>
      </c>
      <c r="BI182" s="178">
        <f t="shared" si="28"/>
        <v>0</v>
      </c>
      <c r="BJ182" s="21" t="s">
        <v>24</v>
      </c>
      <c r="BK182" s="178">
        <f t="shared" si="29"/>
        <v>0</v>
      </c>
      <c r="BL182" s="21" t="s">
        <v>212</v>
      </c>
      <c r="BM182" s="21" t="s">
        <v>397</v>
      </c>
    </row>
    <row r="183" spans="2:65" s="1" customFormat="1" ht="22.5" customHeight="1">
      <c r="B183" s="166"/>
      <c r="C183" s="193" t="s">
        <v>398</v>
      </c>
      <c r="D183" s="193" t="s">
        <v>375</v>
      </c>
      <c r="E183" s="194" t="s">
        <v>399</v>
      </c>
      <c r="F183" s="195" t="s">
        <v>400</v>
      </c>
      <c r="G183" s="196" t="s">
        <v>268</v>
      </c>
      <c r="H183" s="197">
        <v>4</v>
      </c>
      <c r="I183" s="198"/>
      <c r="J183" s="199">
        <f t="shared" si="20"/>
        <v>0</v>
      </c>
      <c r="K183" s="195" t="s">
        <v>247</v>
      </c>
      <c r="L183" s="200"/>
      <c r="M183" s="201" t="s">
        <v>5</v>
      </c>
      <c r="N183" s="202" t="s">
        <v>45</v>
      </c>
      <c r="O183" s="38"/>
      <c r="P183" s="176">
        <f t="shared" si="21"/>
        <v>0</v>
      </c>
      <c r="Q183" s="176">
        <v>0</v>
      </c>
      <c r="R183" s="176">
        <f t="shared" si="22"/>
        <v>0</v>
      </c>
      <c r="S183" s="176">
        <v>0</v>
      </c>
      <c r="T183" s="177">
        <f t="shared" si="23"/>
        <v>0</v>
      </c>
      <c r="AR183" s="21" t="s">
        <v>296</v>
      </c>
      <c r="AT183" s="21" t="s">
        <v>375</v>
      </c>
      <c r="AU183" s="21" t="s">
        <v>82</v>
      </c>
      <c r="AY183" s="21" t="s">
        <v>138</v>
      </c>
      <c r="BE183" s="178">
        <f t="shared" si="24"/>
        <v>0</v>
      </c>
      <c r="BF183" s="178">
        <f t="shared" si="25"/>
        <v>0</v>
      </c>
      <c r="BG183" s="178">
        <f t="shared" si="26"/>
        <v>0</v>
      </c>
      <c r="BH183" s="178">
        <f t="shared" si="27"/>
        <v>0</v>
      </c>
      <c r="BI183" s="178">
        <f t="shared" si="28"/>
        <v>0</v>
      </c>
      <c r="BJ183" s="21" t="s">
        <v>24</v>
      </c>
      <c r="BK183" s="178">
        <f t="shared" si="29"/>
        <v>0</v>
      </c>
      <c r="BL183" s="21" t="s">
        <v>212</v>
      </c>
      <c r="BM183" s="21" t="s">
        <v>401</v>
      </c>
    </row>
    <row r="184" spans="2:65" s="10" customFormat="1" ht="29.85" customHeight="1">
      <c r="B184" s="152"/>
      <c r="D184" s="163" t="s">
        <v>73</v>
      </c>
      <c r="E184" s="164" t="s">
        <v>402</v>
      </c>
      <c r="F184" s="164" t="s">
        <v>403</v>
      </c>
      <c r="I184" s="155"/>
      <c r="J184" s="165">
        <f>BK184</f>
        <v>0</v>
      </c>
      <c r="L184" s="152"/>
      <c r="M184" s="157"/>
      <c r="N184" s="158"/>
      <c r="O184" s="158"/>
      <c r="P184" s="159">
        <f>P185</f>
        <v>0</v>
      </c>
      <c r="Q184" s="158"/>
      <c r="R184" s="159">
        <f>R185</f>
        <v>5.5199999999999999E-2</v>
      </c>
      <c r="S184" s="158"/>
      <c r="T184" s="160">
        <f>T185</f>
        <v>0</v>
      </c>
      <c r="AR184" s="153" t="s">
        <v>82</v>
      </c>
      <c r="AT184" s="161" t="s">
        <v>73</v>
      </c>
      <c r="AU184" s="161" t="s">
        <v>24</v>
      </c>
      <c r="AY184" s="153" t="s">
        <v>138</v>
      </c>
      <c r="BK184" s="162">
        <f>BK185</f>
        <v>0</v>
      </c>
    </row>
    <row r="185" spans="2:65" s="1" customFormat="1" ht="31.5" customHeight="1">
      <c r="B185" s="166"/>
      <c r="C185" s="167" t="s">
        <v>404</v>
      </c>
      <c r="D185" s="167" t="s">
        <v>141</v>
      </c>
      <c r="E185" s="168" t="s">
        <v>405</v>
      </c>
      <c r="F185" s="169" t="s">
        <v>406</v>
      </c>
      <c r="G185" s="170" t="s">
        <v>251</v>
      </c>
      <c r="H185" s="171">
        <v>6</v>
      </c>
      <c r="I185" s="172"/>
      <c r="J185" s="173">
        <f>ROUND(I185*H185,2)</f>
        <v>0</v>
      </c>
      <c r="K185" s="169" t="s">
        <v>145</v>
      </c>
      <c r="L185" s="37"/>
      <c r="M185" s="174" t="s">
        <v>5</v>
      </c>
      <c r="N185" s="175" t="s">
        <v>45</v>
      </c>
      <c r="O185" s="38"/>
      <c r="P185" s="176">
        <f>O185*H185</f>
        <v>0</v>
      </c>
      <c r="Q185" s="176">
        <v>9.1999999999999998E-3</v>
      </c>
      <c r="R185" s="176">
        <f>Q185*H185</f>
        <v>5.5199999999999999E-2</v>
      </c>
      <c r="S185" s="176">
        <v>0</v>
      </c>
      <c r="T185" s="177">
        <f>S185*H185</f>
        <v>0</v>
      </c>
      <c r="AR185" s="21" t="s">
        <v>212</v>
      </c>
      <c r="AT185" s="21" t="s">
        <v>141</v>
      </c>
      <c r="AU185" s="21" t="s">
        <v>82</v>
      </c>
      <c r="AY185" s="21" t="s">
        <v>138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21" t="s">
        <v>24</v>
      </c>
      <c r="BK185" s="178">
        <f>ROUND(I185*H185,2)</f>
        <v>0</v>
      </c>
      <c r="BL185" s="21" t="s">
        <v>212</v>
      </c>
      <c r="BM185" s="21" t="s">
        <v>407</v>
      </c>
    </row>
    <row r="186" spans="2:65" s="10" customFormat="1" ht="29.85" customHeight="1">
      <c r="B186" s="152"/>
      <c r="D186" s="163" t="s">
        <v>73</v>
      </c>
      <c r="E186" s="164" t="s">
        <v>408</v>
      </c>
      <c r="F186" s="164" t="s">
        <v>409</v>
      </c>
      <c r="I186" s="155"/>
      <c r="J186" s="165">
        <f>BK186</f>
        <v>0</v>
      </c>
      <c r="L186" s="152"/>
      <c r="M186" s="157"/>
      <c r="N186" s="158"/>
      <c r="O186" s="158"/>
      <c r="P186" s="159">
        <f>SUM(P187:P190)</f>
        <v>0</v>
      </c>
      <c r="Q186" s="158"/>
      <c r="R186" s="159">
        <f>SUM(R187:R190)</f>
        <v>1.2999999999999999E-2</v>
      </c>
      <c r="S186" s="158"/>
      <c r="T186" s="160">
        <f>SUM(T187:T190)</f>
        <v>2.5400000000000002E-2</v>
      </c>
      <c r="AR186" s="153" t="s">
        <v>82</v>
      </c>
      <c r="AT186" s="161" t="s">
        <v>73</v>
      </c>
      <c r="AU186" s="161" t="s">
        <v>24</v>
      </c>
      <c r="AY186" s="153" t="s">
        <v>138</v>
      </c>
      <c r="BK186" s="162">
        <f>SUM(BK187:BK190)</f>
        <v>0</v>
      </c>
    </row>
    <row r="187" spans="2:65" s="1" customFormat="1" ht="22.5" customHeight="1">
      <c r="B187" s="166"/>
      <c r="C187" s="167" t="s">
        <v>410</v>
      </c>
      <c r="D187" s="167" t="s">
        <v>141</v>
      </c>
      <c r="E187" s="168" t="s">
        <v>411</v>
      </c>
      <c r="F187" s="169" t="s">
        <v>412</v>
      </c>
      <c r="G187" s="170" t="s">
        <v>185</v>
      </c>
      <c r="H187" s="171">
        <v>10</v>
      </c>
      <c r="I187" s="172"/>
      <c r="J187" s="173">
        <f>ROUND(I187*H187,2)</f>
        <v>0</v>
      </c>
      <c r="K187" s="169" t="s">
        <v>145</v>
      </c>
      <c r="L187" s="37"/>
      <c r="M187" s="174" t="s">
        <v>5</v>
      </c>
      <c r="N187" s="175" t="s">
        <v>45</v>
      </c>
      <c r="O187" s="38"/>
      <c r="P187" s="176">
        <f>O187*H187</f>
        <v>0</v>
      </c>
      <c r="Q187" s="176">
        <v>4.0000000000000003E-5</v>
      </c>
      <c r="R187" s="176">
        <f>Q187*H187</f>
        <v>4.0000000000000002E-4</v>
      </c>
      <c r="S187" s="176">
        <v>2.5400000000000002E-3</v>
      </c>
      <c r="T187" s="177">
        <f>S187*H187</f>
        <v>2.5400000000000002E-2</v>
      </c>
      <c r="AR187" s="21" t="s">
        <v>212</v>
      </c>
      <c r="AT187" s="21" t="s">
        <v>141</v>
      </c>
      <c r="AU187" s="21" t="s">
        <v>82</v>
      </c>
      <c r="AY187" s="21" t="s">
        <v>138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21" t="s">
        <v>24</v>
      </c>
      <c r="BK187" s="178">
        <f>ROUND(I187*H187,2)</f>
        <v>0</v>
      </c>
      <c r="BL187" s="21" t="s">
        <v>212</v>
      </c>
      <c r="BM187" s="21" t="s">
        <v>413</v>
      </c>
    </row>
    <row r="188" spans="2:65" s="1" customFormat="1" ht="22.5" customHeight="1">
      <c r="B188" s="166"/>
      <c r="C188" s="167" t="s">
        <v>414</v>
      </c>
      <c r="D188" s="167" t="s">
        <v>141</v>
      </c>
      <c r="E188" s="168" t="s">
        <v>415</v>
      </c>
      <c r="F188" s="169" t="s">
        <v>416</v>
      </c>
      <c r="G188" s="170" t="s">
        <v>185</v>
      </c>
      <c r="H188" s="171">
        <v>28</v>
      </c>
      <c r="I188" s="172"/>
      <c r="J188" s="173">
        <f>ROUND(I188*H188,2)</f>
        <v>0</v>
      </c>
      <c r="K188" s="169" t="s">
        <v>145</v>
      </c>
      <c r="L188" s="37"/>
      <c r="M188" s="174" t="s">
        <v>5</v>
      </c>
      <c r="N188" s="175" t="s">
        <v>45</v>
      </c>
      <c r="O188" s="38"/>
      <c r="P188" s="176">
        <f>O188*H188</f>
        <v>0</v>
      </c>
      <c r="Q188" s="176">
        <v>4.4999999999999999E-4</v>
      </c>
      <c r="R188" s="176">
        <f>Q188*H188</f>
        <v>1.26E-2</v>
      </c>
      <c r="S188" s="176">
        <v>0</v>
      </c>
      <c r="T188" s="177">
        <f>S188*H188</f>
        <v>0</v>
      </c>
      <c r="AR188" s="21" t="s">
        <v>212</v>
      </c>
      <c r="AT188" s="21" t="s">
        <v>141</v>
      </c>
      <c r="AU188" s="21" t="s">
        <v>82</v>
      </c>
      <c r="AY188" s="21" t="s">
        <v>138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21" t="s">
        <v>24</v>
      </c>
      <c r="BK188" s="178">
        <f>ROUND(I188*H188,2)</f>
        <v>0</v>
      </c>
      <c r="BL188" s="21" t="s">
        <v>212</v>
      </c>
      <c r="BM188" s="21" t="s">
        <v>417</v>
      </c>
    </row>
    <row r="189" spans="2:65" s="1" customFormat="1" ht="22.5" customHeight="1">
      <c r="B189" s="166"/>
      <c r="C189" s="167" t="s">
        <v>418</v>
      </c>
      <c r="D189" s="167" t="s">
        <v>141</v>
      </c>
      <c r="E189" s="168" t="s">
        <v>419</v>
      </c>
      <c r="F189" s="169" t="s">
        <v>420</v>
      </c>
      <c r="G189" s="170" t="s">
        <v>185</v>
      </c>
      <c r="H189" s="171">
        <v>28</v>
      </c>
      <c r="I189" s="172"/>
      <c r="J189" s="173">
        <f>ROUND(I189*H189,2)</f>
        <v>0</v>
      </c>
      <c r="K189" s="169" t="s">
        <v>145</v>
      </c>
      <c r="L189" s="37"/>
      <c r="M189" s="174" t="s">
        <v>5</v>
      </c>
      <c r="N189" s="175" t="s">
        <v>45</v>
      </c>
      <c r="O189" s="38"/>
      <c r="P189" s="176">
        <f>O189*H189</f>
        <v>0</v>
      </c>
      <c r="Q189" s="176">
        <v>0</v>
      </c>
      <c r="R189" s="176">
        <f>Q189*H189</f>
        <v>0</v>
      </c>
      <c r="S189" s="176">
        <v>0</v>
      </c>
      <c r="T189" s="177">
        <f>S189*H189</f>
        <v>0</v>
      </c>
      <c r="AR189" s="21" t="s">
        <v>212</v>
      </c>
      <c r="AT189" s="21" t="s">
        <v>141</v>
      </c>
      <c r="AU189" s="21" t="s">
        <v>82</v>
      </c>
      <c r="AY189" s="21" t="s">
        <v>138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21" t="s">
        <v>24</v>
      </c>
      <c r="BK189" s="178">
        <f>ROUND(I189*H189,2)</f>
        <v>0</v>
      </c>
      <c r="BL189" s="21" t="s">
        <v>212</v>
      </c>
      <c r="BM189" s="21" t="s">
        <v>421</v>
      </c>
    </row>
    <row r="190" spans="2:65" s="1" customFormat="1" ht="22.5" customHeight="1">
      <c r="B190" s="166"/>
      <c r="C190" s="167" t="s">
        <v>422</v>
      </c>
      <c r="D190" s="167" t="s">
        <v>141</v>
      </c>
      <c r="E190" s="168" t="s">
        <v>423</v>
      </c>
      <c r="F190" s="169" t="s">
        <v>424</v>
      </c>
      <c r="G190" s="170" t="s">
        <v>239</v>
      </c>
      <c r="H190" s="192"/>
      <c r="I190" s="172"/>
      <c r="J190" s="173">
        <f>ROUND(I190*H190,2)</f>
        <v>0</v>
      </c>
      <c r="K190" s="169" t="s">
        <v>145</v>
      </c>
      <c r="L190" s="37"/>
      <c r="M190" s="174" t="s">
        <v>5</v>
      </c>
      <c r="N190" s="175" t="s">
        <v>45</v>
      </c>
      <c r="O190" s="38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AR190" s="21" t="s">
        <v>212</v>
      </c>
      <c r="AT190" s="21" t="s">
        <v>141</v>
      </c>
      <c r="AU190" s="21" t="s">
        <v>82</v>
      </c>
      <c r="AY190" s="21" t="s">
        <v>138</v>
      </c>
      <c r="BE190" s="178">
        <f>IF(N190="základní",J190,0)</f>
        <v>0</v>
      </c>
      <c r="BF190" s="178">
        <f>IF(N190="snížená",J190,0)</f>
        <v>0</v>
      </c>
      <c r="BG190" s="178">
        <f>IF(N190="zákl. přenesená",J190,0)</f>
        <v>0</v>
      </c>
      <c r="BH190" s="178">
        <f>IF(N190="sníž. přenesená",J190,0)</f>
        <v>0</v>
      </c>
      <c r="BI190" s="178">
        <f>IF(N190="nulová",J190,0)</f>
        <v>0</v>
      </c>
      <c r="BJ190" s="21" t="s">
        <v>24</v>
      </c>
      <c r="BK190" s="178">
        <f>ROUND(I190*H190,2)</f>
        <v>0</v>
      </c>
      <c r="BL190" s="21" t="s">
        <v>212</v>
      </c>
      <c r="BM190" s="21" t="s">
        <v>425</v>
      </c>
    </row>
    <row r="191" spans="2:65" s="10" customFormat="1" ht="29.85" customHeight="1">
      <c r="B191" s="152"/>
      <c r="D191" s="163" t="s">
        <v>73</v>
      </c>
      <c r="E191" s="164" t="s">
        <v>426</v>
      </c>
      <c r="F191" s="164" t="s">
        <v>427</v>
      </c>
      <c r="I191" s="155"/>
      <c r="J191" s="165">
        <f>BK191</f>
        <v>0</v>
      </c>
      <c r="L191" s="152"/>
      <c r="M191" s="157"/>
      <c r="N191" s="158"/>
      <c r="O191" s="158"/>
      <c r="P191" s="159">
        <f>SUM(P192:P194)</f>
        <v>0</v>
      </c>
      <c r="Q191" s="158"/>
      <c r="R191" s="159">
        <f>SUM(R192:R194)</f>
        <v>3.32E-3</v>
      </c>
      <c r="S191" s="158"/>
      <c r="T191" s="160">
        <f>SUM(T192:T194)</f>
        <v>0</v>
      </c>
      <c r="AR191" s="153" t="s">
        <v>82</v>
      </c>
      <c r="AT191" s="161" t="s">
        <v>73</v>
      </c>
      <c r="AU191" s="161" t="s">
        <v>24</v>
      </c>
      <c r="AY191" s="153" t="s">
        <v>138</v>
      </c>
      <c r="BK191" s="162">
        <f>SUM(BK192:BK194)</f>
        <v>0</v>
      </c>
    </row>
    <row r="192" spans="2:65" s="1" customFormat="1" ht="22.5" customHeight="1">
      <c r="B192" s="166"/>
      <c r="C192" s="167" t="s">
        <v>428</v>
      </c>
      <c r="D192" s="167" t="s">
        <v>141</v>
      </c>
      <c r="E192" s="168" t="s">
        <v>429</v>
      </c>
      <c r="F192" s="169" t="s">
        <v>430</v>
      </c>
      <c r="G192" s="170" t="s">
        <v>268</v>
      </c>
      <c r="H192" s="171">
        <v>4</v>
      </c>
      <c r="I192" s="172"/>
      <c r="J192" s="173">
        <f>ROUND(I192*H192,2)</f>
        <v>0</v>
      </c>
      <c r="K192" s="169" t="s">
        <v>145</v>
      </c>
      <c r="L192" s="37"/>
      <c r="M192" s="174" t="s">
        <v>5</v>
      </c>
      <c r="N192" s="175" t="s">
        <v>45</v>
      </c>
      <c r="O192" s="38"/>
      <c r="P192" s="176">
        <f>O192*H192</f>
        <v>0</v>
      </c>
      <c r="Q192" s="176">
        <v>1.2E-4</v>
      </c>
      <c r="R192" s="176">
        <f>Q192*H192</f>
        <v>4.8000000000000001E-4</v>
      </c>
      <c r="S192" s="176">
        <v>0</v>
      </c>
      <c r="T192" s="177">
        <f>S192*H192</f>
        <v>0</v>
      </c>
      <c r="AR192" s="21" t="s">
        <v>212</v>
      </c>
      <c r="AT192" s="21" t="s">
        <v>141</v>
      </c>
      <c r="AU192" s="21" t="s">
        <v>82</v>
      </c>
      <c r="AY192" s="21" t="s">
        <v>138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21" t="s">
        <v>24</v>
      </c>
      <c r="BK192" s="178">
        <f>ROUND(I192*H192,2)</f>
        <v>0</v>
      </c>
      <c r="BL192" s="21" t="s">
        <v>212</v>
      </c>
      <c r="BM192" s="21" t="s">
        <v>431</v>
      </c>
    </row>
    <row r="193" spans="2:65" s="1" customFormat="1" ht="22.5" customHeight="1">
      <c r="B193" s="166"/>
      <c r="C193" s="167" t="s">
        <v>432</v>
      </c>
      <c r="D193" s="167" t="s">
        <v>141</v>
      </c>
      <c r="E193" s="168" t="s">
        <v>433</v>
      </c>
      <c r="F193" s="169" t="s">
        <v>434</v>
      </c>
      <c r="G193" s="170" t="s">
        <v>268</v>
      </c>
      <c r="H193" s="171">
        <v>4</v>
      </c>
      <c r="I193" s="172"/>
      <c r="J193" s="173">
        <f>ROUND(I193*H193,2)</f>
        <v>0</v>
      </c>
      <c r="K193" s="169" t="s">
        <v>145</v>
      </c>
      <c r="L193" s="37"/>
      <c r="M193" s="174" t="s">
        <v>5</v>
      </c>
      <c r="N193" s="175" t="s">
        <v>45</v>
      </c>
      <c r="O193" s="38"/>
      <c r="P193" s="176">
        <f>O193*H193</f>
        <v>0</v>
      </c>
      <c r="Q193" s="176">
        <v>7.1000000000000002E-4</v>
      </c>
      <c r="R193" s="176">
        <f>Q193*H193</f>
        <v>2.8400000000000001E-3</v>
      </c>
      <c r="S193" s="176">
        <v>0</v>
      </c>
      <c r="T193" s="177">
        <f>S193*H193</f>
        <v>0</v>
      </c>
      <c r="AR193" s="21" t="s">
        <v>212</v>
      </c>
      <c r="AT193" s="21" t="s">
        <v>141</v>
      </c>
      <c r="AU193" s="21" t="s">
        <v>82</v>
      </c>
      <c r="AY193" s="21" t="s">
        <v>138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21" t="s">
        <v>24</v>
      </c>
      <c r="BK193" s="178">
        <f>ROUND(I193*H193,2)</f>
        <v>0</v>
      </c>
      <c r="BL193" s="21" t="s">
        <v>212</v>
      </c>
      <c r="BM193" s="21" t="s">
        <v>435</v>
      </c>
    </row>
    <row r="194" spans="2:65" s="1" customFormat="1" ht="22.5" customHeight="1">
      <c r="B194" s="166"/>
      <c r="C194" s="167" t="s">
        <v>436</v>
      </c>
      <c r="D194" s="167" t="s">
        <v>141</v>
      </c>
      <c r="E194" s="168" t="s">
        <v>437</v>
      </c>
      <c r="F194" s="169" t="s">
        <v>438</v>
      </c>
      <c r="G194" s="170" t="s">
        <v>239</v>
      </c>
      <c r="H194" s="192"/>
      <c r="I194" s="172"/>
      <c r="J194" s="173">
        <f>ROUND(I194*H194,2)</f>
        <v>0</v>
      </c>
      <c r="K194" s="169" t="s">
        <v>145</v>
      </c>
      <c r="L194" s="37"/>
      <c r="M194" s="174" t="s">
        <v>5</v>
      </c>
      <c r="N194" s="175" t="s">
        <v>45</v>
      </c>
      <c r="O194" s="38"/>
      <c r="P194" s="176">
        <f>O194*H194</f>
        <v>0</v>
      </c>
      <c r="Q194" s="176">
        <v>0</v>
      </c>
      <c r="R194" s="176">
        <f>Q194*H194</f>
        <v>0</v>
      </c>
      <c r="S194" s="176">
        <v>0</v>
      </c>
      <c r="T194" s="177">
        <f>S194*H194</f>
        <v>0</v>
      </c>
      <c r="AR194" s="21" t="s">
        <v>212</v>
      </c>
      <c r="AT194" s="21" t="s">
        <v>141</v>
      </c>
      <c r="AU194" s="21" t="s">
        <v>82</v>
      </c>
      <c r="AY194" s="21" t="s">
        <v>138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21" t="s">
        <v>24</v>
      </c>
      <c r="BK194" s="178">
        <f>ROUND(I194*H194,2)</f>
        <v>0</v>
      </c>
      <c r="BL194" s="21" t="s">
        <v>212</v>
      </c>
      <c r="BM194" s="21" t="s">
        <v>439</v>
      </c>
    </row>
    <row r="195" spans="2:65" s="10" customFormat="1" ht="29.85" customHeight="1">
      <c r="B195" s="152"/>
      <c r="D195" s="163" t="s">
        <v>73</v>
      </c>
      <c r="E195" s="164" t="s">
        <v>440</v>
      </c>
      <c r="F195" s="164" t="s">
        <v>441</v>
      </c>
      <c r="I195" s="155"/>
      <c r="J195" s="165">
        <f>BK195</f>
        <v>0</v>
      </c>
      <c r="L195" s="152"/>
      <c r="M195" s="157"/>
      <c r="N195" s="158"/>
      <c r="O195" s="158"/>
      <c r="P195" s="159">
        <f>SUM(P196:P198)</f>
        <v>0</v>
      </c>
      <c r="Q195" s="158"/>
      <c r="R195" s="159">
        <f>SUM(R196:R198)</f>
        <v>0.1656</v>
      </c>
      <c r="S195" s="158"/>
      <c r="T195" s="160">
        <f>SUM(T196:T198)</f>
        <v>9.9720000000000003E-2</v>
      </c>
      <c r="AR195" s="153" t="s">
        <v>82</v>
      </c>
      <c r="AT195" s="161" t="s">
        <v>73</v>
      </c>
      <c r="AU195" s="161" t="s">
        <v>24</v>
      </c>
      <c r="AY195" s="153" t="s">
        <v>138</v>
      </c>
      <c r="BK195" s="162">
        <f>SUM(BK196:BK198)</f>
        <v>0</v>
      </c>
    </row>
    <row r="196" spans="2:65" s="1" customFormat="1" ht="22.5" customHeight="1">
      <c r="B196" s="166"/>
      <c r="C196" s="167" t="s">
        <v>442</v>
      </c>
      <c r="D196" s="167" t="s">
        <v>141</v>
      </c>
      <c r="E196" s="168" t="s">
        <v>443</v>
      </c>
      <c r="F196" s="169" t="s">
        <v>444</v>
      </c>
      <c r="G196" s="170" t="s">
        <v>268</v>
      </c>
      <c r="H196" s="171">
        <v>4</v>
      </c>
      <c r="I196" s="172"/>
      <c r="J196" s="173">
        <f>ROUND(I196*H196,2)</f>
        <v>0</v>
      </c>
      <c r="K196" s="169" t="s">
        <v>145</v>
      </c>
      <c r="L196" s="37"/>
      <c r="M196" s="174" t="s">
        <v>5</v>
      </c>
      <c r="N196" s="175" t="s">
        <v>45</v>
      </c>
      <c r="O196" s="38"/>
      <c r="P196" s="176">
        <f>O196*H196</f>
        <v>0</v>
      </c>
      <c r="Q196" s="176">
        <v>8.0000000000000007E-5</v>
      </c>
      <c r="R196" s="176">
        <f>Q196*H196</f>
        <v>3.2000000000000003E-4</v>
      </c>
      <c r="S196" s="176">
        <v>2.4930000000000001E-2</v>
      </c>
      <c r="T196" s="177">
        <f>S196*H196</f>
        <v>9.9720000000000003E-2</v>
      </c>
      <c r="AR196" s="21" t="s">
        <v>212</v>
      </c>
      <c r="AT196" s="21" t="s">
        <v>141</v>
      </c>
      <c r="AU196" s="21" t="s">
        <v>82</v>
      </c>
      <c r="AY196" s="21" t="s">
        <v>138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21" t="s">
        <v>24</v>
      </c>
      <c r="BK196" s="178">
        <f>ROUND(I196*H196,2)</f>
        <v>0</v>
      </c>
      <c r="BL196" s="21" t="s">
        <v>212</v>
      </c>
      <c r="BM196" s="21" t="s">
        <v>445</v>
      </c>
    </row>
    <row r="197" spans="2:65" s="1" customFormat="1" ht="31.5" customHeight="1">
      <c r="B197" s="166"/>
      <c r="C197" s="167" t="s">
        <v>446</v>
      </c>
      <c r="D197" s="167" t="s">
        <v>141</v>
      </c>
      <c r="E197" s="168" t="s">
        <v>447</v>
      </c>
      <c r="F197" s="169" t="s">
        <v>448</v>
      </c>
      <c r="G197" s="170" t="s">
        <v>268</v>
      </c>
      <c r="H197" s="171">
        <v>4</v>
      </c>
      <c r="I197" s="172"/>
      <c r="J197" s="173">
        <f>ROUND(I197*H197,2)</f>
        <v>0</v>
      </c>
      <c r="K197" s="169" t="s">
        <v>145</v>
      </c>
      <c r="L197" s="37"/>
      <c r="M197" s="174" t="s">
        <v>5</v>
      </c>
      <c r="N197" s="175" t="s">
        <v>45</v>
      </c>
      <c r="O197" s="38"/>
      <c r="P197" s="176">
        <f>O197*H197</f>
        <v>0</v>
      </c>
      <c r="Q197" s="176">
        <v>4.1320000000000003E-2</v>
      </c>
      <c r="R197" s="176">
        <f>Q197*H197</f>
        <v>0.16528000000000001</v>
      </c>
      <c r="S197" s="176">
        <v>0</v>
      </c>
      <c r="T197" s="177">
        <f>S197*H197</f>
        <v>0</v>
      </c>
      <c r="AR197" s="21" t="s">
        <v>212</v>
      </c>
      <c r="AT197" s="21" t="s">
        <v>141</v>
      </c>
      <c r="AU197" s="21" t="s">
        <v>82</v>
      </c>
      <c r="AY197" s="21" t="s">
        <v>138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21" t="s">
        <v>24</v>
      </c>
      <c r="BK197" s="178">
        <f>ROUND(I197*H197,2)</f>
        <v>0</v>
      </c>
      <c r="BL197" s="21" t="s">
        <v>212</v>
      </c>
      <c r="BM197" s="21" t="s">
        <v>449</v>
      </c>
    </row>
    <row r="198" spans="2:65" s="1" customFormat="1" ht="22.5" customHeight="1">
      <c r="B198" s="166"/>
      <c r="C198" s="167" t="s">
        <v>450</v>
      </c>
      <c r="D198" s="167" t="s">
        <v>141</v>
      </c>
      <c r="E198" s="168" t="s">
        <v>451</v>
      </c>
      <c r="F198" s="169" t="s">
        <v>452</v>
      </c>
      <c r="G198" s="170" t="s">
        <v>239</v>
      </c>
      <c r="H198" s="192"/>
      <c r="I198" s="172"/>
      <c r="J198" s="173">
        <f>ROUND(I198*H198,2)</f>
        <v>0</v>
      </c>
      <c r="K198" s="169" t="s">
        <v>145</v>
      </c>
      <c r="L198" s="37"/>
      <c r="M198" s="174" t="s">
        <v>5</v>
      </c>
      <c r="N198" s="175" t="s">
        <v>45</v>
      </c>
      <c r="O198" s="38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AR198" s="21" t="s">
        <v>212</v>
      </c>
      <c r="AT198" s="21" t="s">
        <v>141</v>
      </c>
      <c r="AU198" s="21" t="s">
        <v>82</v>
      </c>
      <c r="AY198" s="21" t="s">
        <v>138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21" t="s">
        <v>24</v>
      </c>
      <c r="BK198" s="178">
        <f>ROUND(I198*H198,2)</f>
        <v>0</v>
      </c>
      <c r="BL198" s="21" t="s">
        <v>212</v>
      </c>
      <c r="BM198" s="21" t="s">
        <v>453</v>
      </c>
    </row>
    <row r="199" spans="2:65" s="10" customFormat="1" ht="29.85" customHeight="1">
      <c r="B199" s="152"/>
      <c r="D199" s="163" t="s">
        <v>73</v>
      </c>
      <c r="E199" s="164" t="s">
        <v>454</v>
      </c>
      <c r="F199" s="164" t="s">
        <v>455</v>
      </c>
      <c r="I199" s="155"/>
      <c r="J199" s="165">
        <f>BK199</f>
        <v>0</v>
      </c>
      <c r="L199" s="152"/>
      <c r="M199" s="157"/>
      <c r="N199" s="158"/>
      <c r="O199" s="158"/>
      <c r="P199" s="159">
        <f>SUM(P200:P202)</f>
        <v>0</v>
      </c>
      <c r="Q199" s="158"/>
      <c r="R199" s="159">
        <f>SUM(R200:R202)</f>
        <v>0.52668000000000004</v>
      </c>
      <c r="S199" s="158"/>
      <c r="T199" s="160">
        <f>SUM(T200:T202)</f>
        <v>0.14484</v>
      </c>
      <c r="AR199" s="153" t="s">
        <v>82</v>
      </c>
      <c r="AT199" s="161" t="s">
        <v>73</v>
      </c>
      <c r="AU199" s="161" t="s">
        <v>24</v>
      </c>
      <c r="AY199" s="153" t="s">
        <v>138</v>
      </c>
      <c r="BK199" s="162">
        <f>SUM(BK200:BK202)</f>
        <v>0</v>
      </c>
    </row>
    <row r="200" spans="2:65" s="1" customFormat="1" ht="22.5" customHeight="1">
      <c r="B200" s="166"/>
      <c r="C200" s="167" t="s">
        <v>456</v>
      </c>
      <c r="D200" s="167" t="s">
        <v>141</v>
      </c>
      <c r="E200" s="168" t="s">
        <v>457</v>
      </c>
      <c r="F200" s="169" t="s">
        <v>458</v>
      </c>
      <c r="G200" s="170" t="s">
        <v>144</v>
      </c>
      <c r="H200" s="171">
        <v>42</v>
      </c>
      <c r="I200" s="172"/>
      <c r="J200" s="173">
        <f>ROUND(I200*H200,2)</f>
        <v>0</v>
      </c>
      <c r="K200" s="169" t="s">
        <v>459</v>
      </c>
      <c r="L200" s="37"/>
      <c r="M200" s="174" t="s">
        <v>5</v>
      </c>
      <c r="N200" s="175" t="s">
        <v>45</v>
      </c>
      <c r="O200" s="38"/>
      <c r="P200" s="176">
        <f>O200*H200</f>
        <v>0</v>
      </c>
      <c r="Q200" s="176">
        <v>1.2540000000000001E-2</v>
      </c>
      <c r="R200" s="176">
        <f>Q200*H200</f>
        <v>0.52668000000000004</v>
      </c>
      <c r="S200" s="176">
        <v>0</v>
      </c>
      <c r="T200" s="177">
        <f>S200*H200</f>
        <v>0</v>
      </c>
      <c r="AR200" s="21" t="s">
        <v>212</v>
      </c>
      <c r="AT200" s="21" t="s">
        <v>141</v>
      </c>
      <c r="AU200" s="21" t="s">
        <v>82</v>
      </c>
      <c r="AY200" s="21" t="s">
        <v>138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21" t="s">
        <v>24</v>
      </c>
      <c r="BK200" s="178">
        <f>ROUND(I200*H200,2)</f>
        <v>0</v>
      </c>
      <c r="BL200" s="21" t="s">
        <v>212</v>
      </c>
      <c r="BM200" s="21" t="s">
        <v>460</v>
      </c>
    </row>
    <row r="201" spans="2:65" s="1" customFormat="1" ht="22.5" customHeight="1">
      <c r="B201" s="166"/>
      <c r="C201" s="167" t="s">
        <v>461</v>
      </c>
      <c r="D201" s="167" t="s">
        <v>141</v>
      </c>
      <c r="E201" s="168" t="s">
        <v>462</v>
      </c>
      <c r="F201" s="169" t="s">
        <v>463</v>
      </c>
      <c r="G201" s="170" t="s">
        <v>144</v>
      </c>
      <c r="H201" s="171">
        <v>13.6</v>
      </c>
      <c r="I201" s="172"/>
      <c r="J201" s="173">
        <f>ROUND(I201*H201,2)</f>
        <v>0</v>
      </c>
      <c r="K201" s="169" t="s">
        <v>145</v>
      </c>
      <c r="L201" s="37"/>
      <c r="M201" s="174" t="s">
        <v>5</v>
      </c>
      <c r="N201" s="175" t="s">
        <v>45</v>
      </c>
      <c r="O201" s="38"/>
      <c r="P201" s="176">
        <f>O201*H201</f>
        <v>0</v>
      </c>
      <c r="Q201" s="176">
        <v>0</v>
      </c>
      <c r="R201" s="176">
        <f>Q201*H201</f>
        <v>0</v>
      </c>
      <c r="S201" s="176">
        <v>1.065E-2</v>
      </c>
      <c r="T201" s="177">
        <f>S201*H201</f>
        <v>0.14484</v>
      </c>
      <c r="AR201" s="21" t="s">
        <v>212</v>
      </c>
      <c r="AT201" s="21" t="s">
        <v>141</v>
      </c>
      <c r="AU201" s="21" t="s">
        <v>82</v>
      </c>
      <c r="AY201" s="21" t="s">
        <v>138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21" t="s">
        <v>24</v>
      </c>
      <c r="BK201" s="178">
        <f>ROUND(I201*H201,2)</f>
        <v>0</v>
      </c>
      <c r="BL201" s="21" t="s">
        <v>212</v>
      </c>
      <c r="BM201" s="21" t="s">
        <v>464</v>
      </c>
    </row>
    <row r="202" spans="2:65" s="1" customFormat="1" ht="22.5" customHeight="1">
      <c r="B202" s="166"/>
      <c r="C202" s="167" t="s">
        <v>465</v>
      </c>
      <c r="D202" s="167" t="s">
        <v>141</v>
      </c>
      <c r="E202" s="168" t="s">
        <v>466</v>
      </c>
      <c r="F202" s="169" t="s">
        <v>467</v>
      </c>
      <c r="G202" s="170" t="s">
        <v>239</v>
      </c>
      <c r="H202" s="192"/>
      <c r="I202" s="172"/>
      <c r="J202" s="173">
        <f>ROUND(I202*H202,2)</f>
        <v>0</v>
      </c>
      <c r="K202" s="169" t="s">
        <v>145</v>
      </c>
      <c r="L202" s="37"/>
      <c r="M202" s="174" t="s">
        <v>5</v>
      </c>
      <c r="N202" s="175" t="s">
        <v>45</v>
      </c>
      <c r="O202" s="38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AR202" s="21" t="s">
        <v>212</v>
      </c>
      <c r="AT202" s="21" t="s">
        <v>141</v>
      </c>
      <c r="AU202" s="21" t="s">
        <v>82</v>
      </c>
      <c r="AY202" s="21" t="s">
        <v>138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21" t="s">
        <v>24</v>
      </c>
      <c r="BK202" s="178">
        <f>ROUND(I202*H202,2)</f>
        <v>0</v>
      </c>
      <c r="BL202" s="21" t="s">
        <v>212</v>
      </c>
      <c r="BM202" s="21" t="s">
        <v>468</v>
      </c>
    </row>
    <row r="203" spans="2:65" s="10" customFormat="1" ht="29.85" customHeight="1">
      <c r="B203" s="152"/>
      <c r="D203" s="163" t="s">
        <v>73</v>
      </c>
      <c r="E203" s="164" t="s">
        <v>469</v>
      </c>
      <c r="F203" s="164" t="s">
        <v>470</v>
      </c>
      <c r="I203" s="155"/>
      <c r="J203" s="165">
        <f>BK203</f>
        <v>0</v>
      </c>
      <c r="L203" s="152"/>
      <c r="M203" s="157"/>
      <c r="N203" s="158"/>
      <c r="O203" s="158"/>
      <c r="P203" s="159">
        <f>SUM(P204:P212)</f>
        <v>0</v>
      </c>
      <c r="Q203" s="158"/>
      <c r="R203" s="159">
        <f>SUM(R204:R212)</f>
        <v>0.41849999999999998</v>
      </c>
      <c r="S203" s="158"/>
      <c r="T203" s="160">
        <f>SUM(T204:T212)</f>
        <v>0.24</v>
      </c>
      <c r="AR203" s="153" t="s">
        <v>82</v>
      </c>
      <c r="AT203" s="161" t="s">
        <v>73</v>
      </c>
      <c r="AU203" s="161" t="s">
        <v>24</v>
      </c>
      <c r="AY203" s="153" t="s">
        <v>138</v>
      </c>
      <c r="BK203" s="162">
        <f>SUM(BK204:BK212)</f>
        <v>0</v>
      </c>
    </row>
    <row r="204" spans="2:65" s="1" customFormat="1" ht="22.5" customHeight="1">
      <c r="B204" s="166"/>
      <c r="C204" s="167" t="s">
        <v>471</v>
      </c>
      <c r="D204" s="167" t="s">
        <v>141</v>
      </c>
      <c r="E204" s="168" t="s">
        <v>472</v>
      </c>
      <c r="F204" s="169" t="s">
        <v>473</v>
      </c>
      <c r="G204" s="170" t="s">
        <v>268</v>
      </c>
      <c r="H204" s="171">
        <v>10</v>
      </c>
      <c r="I204" s="172"/>
      <c r="J204" s="173">
        <f t="shared" ref="J204:J212" si="31">ROUND(I204*H204,2)</f>
        <v>0</v>
      </c>
      <c r="K204" s="169" t="s">
        <v>145</v>
      </c>
      <c r="L204" s="37"/>
      <c r="M204" s="174" t="s">
        <v>5</v>
      </c>
      <c r="N204" s="175" t="s">
        <v>45</v>
      </c>
      <c r="O204" s="38"/>
      <c r="P204" s="176">
        <f t="shared" ref="P204:P212" si="32">O204*H204</f>
        <v>0</v>
      </c>
      <c r="Q204" s="176">
        <v>0</v>
      </c>
      <c r="R204" s="176">
        <f t="shared" ref="R204:R212" si="33">Q204*H204</f>
        <v>0</v>
      </c>
      <c r="S204" s="176">
        <v>0</v>
      </c>
      <c r="T204" s="177">
        <f t="shared" ref="T204:T212" si="34">S204*H204</f>
        <v>0</v>
      </c>
      <c r="AR204" s="21" t="s">
        <v>212</v>
      </c>
      <c r="AT204" s="21" t="s">
        <v>141</v>
      </c>
      <c r="AU204" s="21" t="s">
        <v>82</v>
      </c>
      <c r="AY204" s="21" t="s">
        <v>138</v>
      </c>
      <c r="BE204" s="178">
        <f t="shared" ref="BE204:BE212" si="35">IF(N204="základní",J204,0)</f>
        <v>0</v>
      </c>
      <c r="BF204" s="178">
        <f t="shared" ref="BF204:BF212" si="36">IF(N204="snížená",J204,0)</f>
        <v>0</v>
      </c>
      <c r="BG204" s="178">
        <f t="shared" ref="BG204:BG212" si="37">IF(N204="zákl. přenesená",J204,0)</f>
        <v>0</v>
      </c>
      <c r="BH204" s="178">
        <f t="shared" ref="BH204:BH212" si="38">IF(N204="sníž. přenesená",J204,0)</f>
        <v>0</v>
      </c>
      <c r="BI204" s="178">
        <f t="shared" ref="BI204:BI212" si="39">IF(N204="nulová",J204,0)</f>
        <v>0</v>
      </c>
      <c r="BJ204" s="21" t="s">
        <v>24</v>
      </c>
      <c r="BK204" s="178">
        <f t="shared" ref="BK204:BK212" si="40">ROUND(I204*H204,2)</f>
        <v>0</v>
      </c>
      <c r="BL204" s="21" t="s">
        <v>212</v>
      </c>
      <c r="BM204" s="21" t="s">
        <v>474</v>
      </c>
    </row>
    <row r="205" spans="2:65" s="1" customFormat="1" ht="22.5" customHeight="1">
      <c r="B205" s="166"/>
      <c r="C205" s="193" t="s">
        <v>475</v>
      </c>
      <c r="D205" s="193" t="s">
        <v>375</v>
      </c>
      <c r="E205" s="194" t="s">
        <v>476</v>
      </c>
      <c r="F205" s="195" t="s">
        <v>477</v>
      </c>
      <c r="G205" s="196" t="s">
        <v>268</v>
      </c>
      <c r="H205" s="197">
        <v>10</v>
      </c>
      <c r="I205" s="198"/>
      <c r="J205" s="199">
        <f t="shared" si="31"/>
        <v>0</v>
      </c>
      <c r="K205" s="195" t="s">
        <v>247</v>
      </c>
      <c r="L205" s="200"/>
      <c r="M205" s="201" t="s">
        <v>5</v>
      </c>
      <c r="N205" s="202" t="s">
        <v>45</v>
      </c>
      <c r="O205" s="38"/>
      <c r="P205" s="176">
        <f t="shared" si="32"/>
        <v>0</v>
      </c>
      <c r="Q205" s="176">
        <v>2.5000000000000001E-2</v>
      </c>
      <c r="R205" s="176">
        <f t="shared" si="33"/>
        <v>0.25</v>
      </c>
      <c r="S205" s="176">
        <v>0</v>
      </c>
      <c r="T205" s="177">
        <f t="shared" si="34"/>
        <v>0</v>
      </c>
      <c r="AR205" s="21" t="s">
        <v>296</v>
      </c>
      <c r="AT205" s="21" t="s">
        <v>375</v>
      </c>
      <c r="AU205" s="21" t="s">
        <v>82</v>
      </c>
      <c r="AY205" s="21" t="s">
        <v>138</v>
      </c>
      <c r="BE205" s="178">
        <f t="shared" si="35"/>
        <v>0</v>
      </c>
      <c r="BF205" s="178">
        <f t="shared" si="36"/>
        <v>0</v>
      </c>
      <c r="BG205" s="178">
        <f t="shared" si="37"/>
        <v>0</v>
      </c>
      <c r="BH205" s="178">
        <f t="shared" si="38"/>
        <v>0</v>
      </c>
      <c r="BI205" s="178">
        <f t="shared" si="39"/>
        <v>0</v>
      </c>
      <c r="BJ205" s="21" t="s">
        <v>24</v>
      </c>
      <c r="BK205" s="178">
        <f t="shared" si="40"/>
        <v>0</v>
      </c>
      <c r="BL205" s="21" t="s">
        <v>212</v>
      </c>
      <c r="BM205" s="21" t="s">
        <v>478</v>
      </c>
    </row>
    <row r="206" spans="2:65" s="1" customFormat="1" ht="22.5" customHeight="1">
      <c r="B206" s="166"/>
      <c r="C206" s="167" t="s">
        <v>479</v>
      </c>
      <c r="D206" s="167" t="s">
        <v>141</v>
      </c>
      <c r="E206" s="168" t="s">
        <v>480</v>
      </c>
      <c r="F206" s="169" t="s">
        <v>481</v>
      </c>
      <c r="G206" s="170" t="s">
        <v>268</v>
      </c>
      <c r="H206" s="171">
        <v>10</v>
      </c>
      <c r="I206" s="172"/>
      <c r="J206" s="173">
        <f t="shared" si="31"/>
        <v>0</v>
      </c>
      <c r="K206" s="169" t="s">
        <v>145</v>
      </c>
      <c r="L206" s="37"/>
      <c r="M206" s="174" t="s">
        <v>5</v>
      </c>
      <c r="N206" s="175" t="s">
        <v>45</v>
      </c>
      <c r="O206" s="38"/>
      <c r="P206" s="176">
        <f t="shared" si="32"/>
        <v>0</v>
      </c>
      <c r="Q206" s="176">
        <v>0</v>
      </c>
      <c r="R206" s="176">
        <f t="shared" si="33"/>
        <v>0</v>
      </c>
      <c r="S206" s="176">
        <v>0</v>
      </c>
      <c r="T206" s="177">
        <f t="shared" si="34"/>
        <v>0</v>
      </c>
      <c r="AR206" s="21" t="s">
        <v>212</v>
      </c>
      <c r="AT206" s="21" t="s">
        <v>141</v>
      </c>
      <c r="AU206" s="21" t="s">
        <v>82</v>
      </c>
      <c r="AY206" s="21" t="s">
        <v>138</v>
      </c>
      <c r="BE206" s="178">
        <f t="shared" si="35"/>
        <v>0</v>
      </c>
      <c r="BF206" s="178">
        <f t="shared" si="36"/>
        <v>0</v>
      </c>
      <c r="BG206" s="178">
        <f t="shared" si="37"/>
        <v>0</v>
      </c>
      <c r="BH206" s="178">
        <f t="shared" si="38"/>
        <v>0</v>
      </c>
      <c r="BI206" s="178">
        <f t="shared" si="39"/>
        <v>0</v>
      </c>
      <c r="BJ206" s="21" t="s">
        <v>24</v>
      </c>
      <c r="BK206" s="178">
        <f t="shared" si="40"/>
        <v>0</v>
      </c>
      <c r="BL206" s="21" t="s">
        <v>212</v>
      </c>
      <c r="BM206" s="21" t="s">
        <v>482</v>
      </c>
    </row>
    <row r="207" spans="2:65" s="1" customFormat="1" ht="22.5" customHeight="1">
      <c r="B207" s="166"/>
      <c r="C207" s="193" t="s">
        <v>483</v>
      </c>
      <c r="D207" s="193" t="s">
        <v>375</v>
      </c>
      <c r="E207" s="194" t="s">
        <v>484</v>
      </c>
      <c r="F207" s="195" t="s">
        <v>485</v>
      </c>
      <c r="G207" s="196" t="s">
        <v>268</v>
      </c>
      <c r="H207" s="197">
        <v>4</v>
      </c>
      <c r="I207" s="198"/>
      <c r="J207" s="199">
        <f t="shared" si="31"/>
        <v>0</v>
      </c>
      <c r="K207" s="195" t="s">
        <v>247</v>
      </c>
      <c r="L207" s="200"/>
      <c r="M207" s="201" t="s">
        <v>5</v>
      </c>
      <c r="N207" s="202" t="s">
        <v>45</v>
      </c>
      <c r="O207" s="38"/>
      <c r="P207" s="176">
        <f t="shared" si="32"/>
        <v>0</v>
      </c>
      <c r="Q207" s="176">
        <v>4.0000000000000002E-4</v>
      </c>
      <c r="R207" s="176">
        <f t="shared" si="33"/>
        <v>1.6000000000000001E-3</v>
      </c>
      <c r="S207" s="176">
        <v>0</v>
      </c>
      <c r="T207" s="177">
        <f t="shared" si="34"/>
        <v>0</v>
      </c>
      <c r="AR207" s="21" t="s">
        <v>296</v>
      </c>
      <c r="AT207" s="21" t="s">
        <v>375</v>
      </c>
      <c r="AU207" s="21" t="s">
        <v>82</v>
      </c>
      <c r="AY207" s="21" t="s">
        <v>138</v>
      </c>
      <c r="BE207" s="178">
        <f t="shared" si="35"/>
        <v>0</v>
      </c>
      <c r="BF207" s="178">
        <f t="shared" si="36"/>
        <v>0</v>
      </c>
      <c r="BG207" s="178">
        <f t="shared" si="37"/>
        <v>0</v>
      </c>
      <c r="BH207" s="178">
        <f t="shared" si="38"/>
        <v>0</v>
      </c>
      <c r="BI207" s="178">
        <f t="shared" si="39"/>
        <v>0</v>
      </c>
      <c r="BJ207" s="21" t="s">
        <v>24</v>
      </c>
      <c r="BK207" s="178">
        <f t="shared" si="40"/>
        <v>0</v>
      </c>
      <c r="BL207" s="21" t="s">
        <v>212</v>
      </c>
      <c r="BM207" s="21" t="s">
        <v>486</v>
      </c>
    </row>
    <row r="208" spans="2:65" s="1" customFormat="1" ht="22.5" customHeight="1">
      <c r="B208" s="166"/>
      <c r="C208" s="193" t="s">
        <v>487</v>
      </c>
      <c r="D208" s="193" t="s">
        <v>375</v>
      </c>
      <c r="E208" s="194" t="s">
        <v>488</v>
      </c>
      <c r="F208" s="195" t="s">
        <v>489</v>
      </c>
      <c r="G208" s="196" t="s">
        <v>268</v>
      </c>
      <c r="H208" s="197">
        <v>6</v>
      </c>
      <c r="I208" s="198"/>
      <c r="J208" s="199">
        <f t="shared" si="31"/>
        <v>0</v>
      </c>
      <c r="K208" s="195" t="s">
        <v>247</v>
      </c>
      <c r="L208" s="200"/>
      <c r="M208" s="201" t="s">
        <v>5</v>
      </c>
      <c r="N208" s="202" t="s">
        <v>45</v>
      </c>
      <c r="O208" s="38"/>
      <c r="P208" s="176">
        <f t="shared" si="32"/>
        <v>0</v>
      </c>
      <c r="Q208" s="176">
        <v>4.0000000000000002E-4</v>
      </c>
      <c r="R208" s="176">
        <f t="shared" si="33"/>
        <v>2.4000000000000002E-3</v>
      </c>
      <c r="S208" s="176">
        <v>0</v>
      </c>
      <c r="T208" s="177">
        <f t="shared" si="34"/>
        <v>0</v>
      </c>
      <c r="AR208" s="21" t="s">
        <v>296</v>
      </c>
      <c r="AT208" s="21" t="s">
        <v>375</v>
      </c>
      <c r="AU208" s="21" t="s">
        <v>82</v>
      </c>
      <c r="AY208" s="21" t="s">
        <v>138</v>
      </c>
      <c r="BE208" s="178">
        <f t="shared" si="35"/>
        <v>0</v>
      </c>
      <c r="BF208" s="178">
        <f t="shared" si="36"/>
        <v>0</v>
      </c>
      <c r="BG208" s="178">
        <f t="shared" si="37"/>
        <v>0</v>
      </c>
      <c r="BH208" s="178">
        <f t="shared" si="38"/>
        <v>0</v>
      </c>
      <c r="BI208" s="178">
        <f t="shared" si="39"/>
        <v>0</v>
      </c>
      <c r="BJ208" s="21" t="s">
        <v>24</v>
      </c>
      <c r="BK208" s="178">
        <f t="shared" si="40"/>
        <v>0</v>
      </c>
      <c r="BL208" s="21" t="s">
        <v>212</v>
      </c>
      <c r="BM208" s="21" t="s">
        <v>490</v>
      </c>
    </row>
    <row r="209" spans="2:65" s="1" customFormat="1" ht="22.5" customHeight="1">
      <c r="B209" s="166"/>
      <c r="C209" s="167" t="s">
        <v>491</v>
      </c>
      <c r="D209" s="167" t="s">
        <v>141</v>
      </c>
      <c r="E209" s="168" t="s">
        <v>492</v>
      </c>
      <c r="F209" s="169" t="s">
        <v>493</v>
      </c>
      <c r="G209" s="170" t="s">
        <v>268</v>
      </c>
      <c r="H209" s="171">
        <v>10</v>
      </c>
      <c r="I209" s="172"/>
      <c r="J209" s="173">
        <f t="shared" si="31"/>
        <v>0</v>
      </c>
      <c r="K209" s="169" t="s">
        <v>145</v>
      </c>
      <c r="L209" s="37"/>
      <c r="M209" s="174" t="s">
        <v>5</v>
      </c>
      <c r="N209" s="175" t="s">
        <v>45</v>
      </c>
      <c r="O209" s="38"/>
      <c r="P209" s="176">
        <f t="shared" si="32"/>
        <v>0</v>
      </c>
      <c r="Q209" s="176">
        <v>4.4999999999999999E-4</v>
      </c>
      <c r="R209" s="176">
        <f t="shared" si="33"/>
        <v>4.4999999999999997E-3</v>
      </c>
      <c r="S209" s="176">
        <v>0</v>
      </c>
      <c r="T209" s="177">
        <f t="shared" si="34"/>
        <v>0</v>
      </c>
      <c r="AR209" s="21" t="s">
        <v>212</v>
      </c>
      <c r="AT209" s="21" t="s">
        <v>141</v>
      </c>
      <c r="AU209" s="21" t="s">
        <v>82</v>
      </c>
      <c r="AY209" s="21" t="s">
        <v>138</v>
      </c>
      <c r="BE209" s="178">
        <f t="shared" si="35"/>
        <v>0</v>
      </c>
      <c r="BF209" s="178">
        <f t="shared" si="36"/>
        <v>0</v>
      </c>
      <c r="BG209" s="178">
        <f t="shared" si="37"/>
        <v>0</v>
      </c>
      <c r="BH209" s="178">
        <f t="shared" si="38"/>
        <v>0</v>
      </c>
      <c r="BI209" s="178">
        <f t="shared" si="39"/>
        <v>0</v>
      </c>
      <c r="BJ209" s="21" t="s">
        <v>24</v>
      </c>
      <c r="BK209" s="178">
        <f t="shared" si="40"/>
        <v>0</v>
      </c>
      <c r="BL209" s="21" t="s">
        <v>212</v>
      </c>
      <c r="BM209" s="21" t="s">
        <v>494</v>
      </c>
    </row>
    <row r="210" spans="2:65" s="1" customFormat="1" ht="22.5" customHeight="1">
      <c r="B210" s="166"/>
      <c r="C210" s="193" t="s">
        <v>495</v>
      </c>
      <c r="D210" s="193" t="s">
        <v>375</v>
      </c>
      <c r="E210" s="194" t="s">
        <v>496</v>
      </c>
      <c r="F210" s="195" t="s">
        <v>497</v>
      </c>
      <c r="G210" s="196" t="s">
        <v>268</v>
      </c>
      <c r="H210" s="197">
        <v>10</v>
      </c>
      <c r="I210" s="198"/>
      <c r="J210" s="199">
        <f t="shared" si="31"/>
        <v>0</v>
      </c>
      <c r="K210" s="195" t="s">
        <v>145</v>
      </c>
      <c r="L210" s="200"/>
      <c r="M210" s="201" t="s">
        <v>5</v>
      </c>
      <c r="N210" s="202" t="s">
        <v>45</v>
      </c>
      <c r="O210" s="38"/>
      <c r="P210" s="176">
        <f t="shared" si="32"/>
        <v>0</v>
      </c>
      <c r="Q210" s="176">
        <v>1.6E-2</v>
      </c>
      <c r="R210" s="176">
        <f t="shared" si="33"/>
        <v>0.16</v>
      </c>
      <c r="S210" s="176">
        <v>0</v>
      </c>
      <c r="T210" s="177">
        <f t="shared" si="34"/>
        <v>0</v>
      </c>
      <c r="AR210" s="21" t="s">
        <v>296</v>
      </c>
      <c r="AT210" s="21" t="s">
        <v>375</v>
      </c>
      <c r="AU210" s="21" t="s">
        <v>82</v>
      </c>
      <c r="AY210" s="21" t="s">
        <v>138</v>
      </c>
      <c r="BE210" s="178">
        <f t="shared" si="35"/>
        <v>0</v>
      </c>
      <c r="BF210" s="178">
        <f t="shared" si="36"/>
        <v>0</v>
      </c>
      <c r="BG210" s="178">
        <f t="shared" si="37"/>
        <v>0</v>
      </c>
      <c r="BH210" s="178">
        <f t="shared" si="38"/>
        <v>0</v>
      </c>
      <c r="BI210" s="178">
        <f t="shared" si="39"/>
        <v>0</v>
      </c>
      <c r="BJ210" s="21" t="s">
        <v>24</v>
      </c>
      <c r="BK210" s="178">
        <f t="shared" si="40"/>
        <v>0</v>
      </c>
      <c r="BL210" s="21" t="s">
        <v>212</v>
      </c>
      <c r="BM210" s="21" t="s">
        <v>498</v>
      </c>
    </row>
    <row r="211" spans="2:65" s="1" customFormat="1" ht="22.5" customHeight="1">
      <c r="B211" s="166"/>
      <c r="C211" s="167" t="s">
        <v>499</v>
      </c>
      <c r="D211" s="167" t="s">
        <v>141</v>
      </c>
      <c r="E211" s="168" t="s">
        <v>500</v>
      </c>
      <c r="F211" s="169" t="s">
        <v>501</v>
      </c>
      <c r="G211" s="170" t="s">
        <v>268</v>
      </c>
      <c r="H211" s="171">
        <v>10</v>
      </c>
      <c r="I211" s="172"/>
      <c r="J211" s="173">
        <f t="shared" si="31"/>
        <v>0</v>
      </c>
      <c r="K211" s="169" t="s">
        <v>145</v>
      </c>
      <c r="L211" s="37"/>
      <c r="M211" s="174" t="s">
        <v>5</v>
      </c>
      <c r="N211" s="175" t="s">
        <v>45</v>
      </c>
      <c r="O211" s="38"/>
      <c r="P211" s="176">
        <f t="shared" si="32"/>
        <v>0</v>
      </c>
      <c r="Q211" s="176">
        <v>0</v>
      </c>
      <c r="R211" s="176">
        <f t="shared" si="33"/>
        <v>0</v>
      </c>
      <c r="S211" s="176">
        <v>2.4E-2</v>
      </c>
      <c r="T211" s="177">
        <f t="shared" si="34"/>
        <v>0.24</v>
      </c>
      <c r="AR211" s="21" t="s">
        <v>212</v>
      </c>
      <c r="AT211" s="21" t="s">
        <v>141</v>
      </c>
      <c r="AU211" s="21" t="s">
        <v>82</v>
      </c>
      <c r="AY211" s="21" t="s">
        <v>138</v>
      </c>
      <c r="BE211" s="178">
        <f t="shared" si="35"/>
        <v>0</v>
      </c>
      <c r="BF211" s="178">
        <f t="shared" si="36"/>
        <v>0</v>
      </c>
      <c r="BG211" s="178">
        <f t="shared" si="37"/>
        <v>0</v>
      </c>
      <c r="BH211" s="178">
        <f t="shared" si="38"/>
        <v>0</v>
      </c>
      <c r="BI211" s="178">
        <f t="shared" si="39"/>
        <v>0</v>
      </c>
      <c r="BJ211" s="21" t="s">
        <v>24</v>
      </c>
      <c r="BK211" s="178">
        <f t="shared" si="40"/>
        <v>0</v>
      </c>
      <c r="BL211" s="21" t="s">
        <v>212</v>
      </c>
      <c r="BM211" s="21" t="s">
        <v>502</v>
      </c>
    </row>
    <row r="212" spans="2:65" s="1" customFormat="1" ht="22.5" customHeight="1">
      <c r="B212" s="166"/>
      <c r="C212" s="167" t="s">
        <v>503</v>
      </c>
      <c r="D212" s="167" t="s">
        <v>141</v>
      </c>
      <c r="E212" s="168" t="s">
        <v>504</v>
      </c>
      <c r="F212" s="169" t="s">
        <v>505</v>
      </c>
      <c r="G212" s="170" t="s">
        <v>239</v>
      </c>
      <c r="H212" s="192"/>
      <c r="I212" s="172"/>
      <c r="J212" s="173">
        <f t="shared" si="31"/>
        <v>0</v>
      </c>
      <c r="K212" s="169" t="s">
        <v>145</v>
      </c>
      <c r="L212" s="37"/>
      <c r="M212" s="174" t="s">
        <v>5</v>
      </c>
      <c r="N212" s="175" t="s">
        <v>45</v>
      </c>
      <c r="O212" s="38"/>
      <c r="P212" s="176">
        <f t="shared" si="32"/>
        <v>0</v>
      </c>
      <c r="Q212" s="176">
        <v>0</v>
      </c>
      <c r="R212" s="176">
        <f t="shared" si="33"/>
        <v>0</v>
      </c>
      <c r="S212" s="176">
        <v>0</v>
      </c>
      <c r="T212" s="177">
        <f t="shared" si="34"/>
        <v>0</v>
      </c>
      <c r="AR212" s="21" t="s">
        <v>212</v>
      </c>
      <c r="AT212" s="21" t="s">
        <v>141</v>
      </c>
      <c r="AU212" s="21" t="s">
        <v>82</v>
      </c>
      <c r="AY212" s="21" t="s">
        <v>138</v>
      </c>
      <c r="BE212" s="178">
        <f t="shared" si="35"/>
        <v>0</v>
      </c>
      <c r="BF212" s="178">
        <f t="shared" si="36"/>
        <v>0</v>
      </c>
      <c r="BG212" s="178">
        <f t="shared" si="37"/>
        <v>0</v>
      </c>
      <c r="BH212" s="178">
        <f t="shared" si="38"/>
        <v>0</v>
      </c>
      <c r="BI212" s="178">
        <f t="shared" si="39"/>
        <v>0</v>
      </c>
      <c r="BJ212" s="21" t="s">
        <v>24</v>
      </c>
      <c r="BK212" s="178">
        <f t="shared" si="40"/>
        <v>0</v>
      </c>
      <c r="BL212" s="21" t="s">
        <v>212</v>
      </c>
      <c r="BM212" s="21" t="s">
        <v>506</v>
      </c>
    </row>
    <row r="213" spans="2:65" s="10" customFormat="1" ht="29.85" customHeight="1">
      <c r="B213" s="152"/>
      <c r="D213" s="163" t="s">
        <v>73</v>
      </c>
      <c r="E213" s="164" t="s">
        <v>507</v>
      </c>
      <c r="F213" s="164" t="s">
        <v>508</v>
      </c>
      <c r="I213" s="155"/>
      <c r="J213" s="165">
        <f>BK213</f>
        <v>0</v>
      </c>
      <c r="L213" s="152"/>
      <c r="M213" s="157"/>
      <c r="N213" s="158"/>
      <c r="O213" s="158"/>
      <c r="P213" s="159">
        <f>SUM(P214:P219)</f>
        <v>0</v>
      </c>
      <c r="Q213" s="158"/>
      <c r="R213" s="159">
        <f>SUM(R214:R219)</f>
        <v>1.3600000000000001E-3</v>
      </c>
      <c r="S213" s="158"/>
      <c r="T213" s="160">
        <f>SUM(T214:T219)</f>
        <v>0</v>
      </c>
      <c r="AR213" s="153" t="s">
        <v>82</v>
      </c>
      <c r="AT213" s="161" t="s">
        <v>73</v>
      </c>
      <c r="AU213" s="161" t="s">
        <v>24</v>
      </c>
      <c r="AY213" s="153" t="s">
        <v>138</v>
      </c>
      <c r="BK213" s="162">
        <f>SUM(BK214:BK219)</f>
        <v>0</v>
      </c>
    </row>
    <row r="214" spans="2:65" s="1" customFormat="1" ht="22.5" customHeight="1">
      <c r="B214" s="166"/>
      <c r="C214" s="167" t="s">
        <v>509</v>
      </c>
      <c r="D214" s="167" t="s">
        <v>141</v>
      </c>
      <c r="E214" s="168" t="s">
        <v>510</v>
      </c>
      <c r="F214" s="169" t="s">
        <v>511</v>
      </c>
      <c r="G214" s="170" t="s">
        <v>268</v>
      </c>
      <c r="H214" s="171">
        <v>10</v>
      </c>
      <c r="I214" s="172"/>
      <c r="J214" s="173">
        <f t="shared" ref="J214:J219" si="41">ROUND(I214*H214,2)</f>
        <v>0</v>
      </c>
      <c r="K214" s="169" t="s">
        <v>145</v>
      </c>
      <c r="L214" s="37"/>
      <c r="M214" s="174" t="s">
        <v>5</v>
      </c>
      <c r="N214" s="175" t="s">
        <v>45</v>
      </c>
      <c r="O214" s="38"/>
      <c r="P214" s="176">
        <f t="shared" ref="P214:P219" si="42">O214*H214</f>
        <v>0</v>
      </c>
      <c r="Q214" s="176">
        <v>0</v>
      </c>
      <c r="R214" s="176">
        <f t="shared" ref="R214:R219" si="43">Q214*H214</f>
        <v>0</v>
      </c>
      <c r="S214" s="176">
        <v>0</v>
      </c>
      <c r="T214" s="177">
        <f t="shared" ref="T214:T219" si="44">S214*H214</f>
        <v>0</v>
      </c>
      <c r="AR214" s="21" t="s">
        <v>212</v>
      </c>
      <c r="AT214" s="21" t="s">
        <v>141</v>
      </c>
      <c r="AU214" s="21" t="s">
        <v>82</v>
      </c>
      <c r="AY214" s="21" t="s">
        <v>138</v>
      </c>
      <c r="BE214" s="178">
        <f t="shared" ref="BE214:BE219" si="45">IF(N214="základní",J214,0)</f>
        <v>0</v>
      </c>
      <c r="BF214" s="178">
        <f t="shared" ref="BF214:BF219" si="46">IF(N214="snížená",J214,0)</f>
        <v>0</v>
      </c>
      <c r="BG214" s="178">
        <f t="shared" ref="BG214:BG219" si="47">IF(N214="zákl. přenesená",J214,0)</f>
        <v>0</v>
      </c>
      <c r="BH214" s="178">
        <f t="shared" ref="BH214:BH219" si="48">IF(N214="sníž. přenesená",J214,0)</f>
        <v>0</v>
      </c>
      <c r="BI214" s="178">
        <f t="shared" ref="BI214:BI219" si="49">IF(N214="nulová",J214,0)</f>
        <v>0</v>
      </c>
      <c r="BJ214" s="21" t="s">
        <v>24</v>
      </c>
      <c r="BK214" s="178">
        <f t="shared" ref="BK214:BK219" si="50">ROUND(I214*H214,2)</f>
        <v>0</v>
      </c>
      <c r="BL214" s="21" t="s">
        <v>212</v>
      </c>
      <c r="BM214" s="21" t="s">
        <v>512</v>
      </c>
    </row>
    <row r="215" spans="2:65" s="1" customFormat="1" ht="22.5" customHeight="1">
      <c r="B215" s="166"/>
      <c r="C215" s="193" t="s">
        <v>513</v>
      </c>
      <c r="D215" s="193" t="s">
        <v>375</v>
      </c>
      <c r="E215" s="194" t="s">
        <v>514</v>
      </c>
      <c r="F215" s="195" t="s">
        <v>515</v>
      </c>
      <c r="G215" s="196" t="s">
        <v>268</v>
      </c>
      <c r="H215" s="197">
        <v>10</v>
      </c>
      <c r="I215" s="198"/>
      <c r="J215" s="199">
        <f t="shared" si="41"/>
        <v>0</v>
      </c>
      <c r="K215" s="195" t="s">
        <v>145</v>
      </c>
      <c r="L215" s="200"/>
      <c r="M215" s="201" t="s">
        <v>5</v>
      </c>
      <c r="N215" s="202" t="s">
        <v>45</v>
      </c>
      <c r="O215" s="38"/>
      <c r="P215" s="176">
        <f t="shared" si="42"/>
        <v>0</v>
      </c>
      <c r="Q215" s="176">
        <v>1.36E-4</v>
      </c>
      <c r="R215" s="176">
        <f t="shared" si="43"/>
        <v>1.3600000000000001E-3</v>
      </c>
      <c r="S215" s="176">
        <v>0</v>
      </c>
      <c r="T215" s="177">
        <f t="shared" si="44"/>
        <v>0</v>
      </c>
      <c r="AR215" s="21" t="s">
        <v>296</v>
      </c>
      <c r="AT215" s="21" t="s">
        <v>375</v>
      </c>
      <c r="AU215" s="21" t="s">
        <v>82</v>
      </c>
      <c r="AY215" s="21" t="s">
        <v>138</v>
      </c>
      <c r="BE215" s="178">
        <f t="shared" si="45"/>
        <v>0</v>
      </c>
      <c r="BF215" s="178">
        <f t="shared" si="46"/>
        <v>0</v>
      </c>
      <c r="BG215" s="178">
        <f t="shared" si="47"/>
        <v>0</v>
      </c>
      <c r="BH215" s="178">
        <f t="shared" si="48"/>
        <v>0</v>
      </c>
      <c r="BI215" s="178">
        <f t="shared" si="49"/>
        <v>0</v>
      </c>
      <c r="BJ215" s="21" t="s">
        <v>24</v>
      </c>
      <c r="BK215" s="178">
        <f t="shared" si="50"/>
        <v>0</v>
      </c>
      <c r="BL215" s="21" t="s">
        <v>212</v>
      </c>
      <c r="BM215" s="21" t="s">
        <v>516</v>
      </c>
    </row>
    <row r="216" spans="2:65" s="1" customFormat="1" ht="22.5" customHeight="1">
      <c r="B216" s="166"/>
      <c r="C216" s="167" t="s">
        <v>517</v>
      </c>
      <c r="D216" s="167" t="s">
        <v>141</v>
      </c>
      <c r="E216" s="168" t="s">
        <v>518</v>
      </c>
      <c r="F216" s="169" t="s">
        <v>519</v>
      </c>
      <c r="G216" s="170" t="s">
        <v>268</v>
      </c>
      <c r="H216" s="171">
        <v>10</v>
      </c>
      <c r="I216" s="172"/>
      <c r="J216" s="173">
        <f t="shared" si="41"/>
        <v>0</v>
      </c>
      <c r="K216" s="169" t="s">
        <v>247</v>
      </c>
      <c r="L216" s="37"/>
      <c r="M216" s="174" t="s">
        <v>5</v>
      </c>
      <c r="N216" s="175" t="s">
        <v>45</v>
      </c>
      <c r="O216" s="38"/>
      <c r="P216" s="176">
        <f t="shared" si="42"/>
        <v>0</v>
      </c>
      <c r="Q216" s="176">
        <v>0</v>
      </c>
      <c r="R216" s="176">
        <f t="shared" si="43"/>
        <v>0</v>
      </c>
      <c r="S216" s="176">
        <v>0</v>
      </c>
      <c r="T216" s="177">
        <f t="shared" si="44"/>
        <v>0</v>
      </c>
      <c r="AR216" s="21" t="s">
        <v>212</v>
      </c>
      <c r="AT216" s="21" t="s">
        <v>141</v>
      </c>
      <c r="AU216" s="21" t="s">
        <v>82</v>
      </c>
      <c r="AY216" s="21" t="s">
        <v>138</v>
      </c>
      <c r="BE216" s="178">
        <f t="shared" si="45"/>
        <v>0</v>
      </c>
      <c r="BF216" s="178">
        <f t="shared" si="46"/>
        <v>0</v>
      </c>
      <c r="BG216" s="178">
        <f t="shared" si="47"/>
        <v>0</v>
      </c>
      <c r="BH216" s="178">
        <f t="shared" si="48"/>
        <v>0</v>
      </c>
      <c r="BI216" s="178">
        <f t="shared" si="49"/>
        <v>0</v>
      </c>
      <c r="BJ216" s="21" t="s">
        <v>24</v>
      </c>
      <c r="BK216" s="178">
        <f t="shared" si="50"/>
        <v>0</v>
      </c>
      <c r="BL216" s="21" t="s">
        <v>212</v>
      </c>
      <c r="BM216" s="21" t="s">
        <v>520</v>
      </c>
    </row>
    <row r="217" spans="2:65" s="1" customFormat="1" ht="22.5" customHeight="1">
      <c r="B217" s="166"/>
      <c r="C217" s="167" t="s">
        <v>521</v>
      </c>
      <c r="D217" s="167" t="s">
        <v>141</v>
      </c>
      <c r="E217" s="168" t="s">
        <v>522</v>
      </c>
      <c r="F217" s="169" t="s">
        <v>523</v>
      </c>
      <c r="G217" s="170" t="s">
        <v>268</v>
      </c>
      <c r="H217" s="171">
        <v>1</v>
      </c>
      <c r="I217" s="172"/>
      <c r="J217" s="173">
        <f t="shared" si="41"/>
        <v>0</v>
      </c>
      <c r="K217" s="169" t="s">
        <v>247</v>
      </c>
      <c r="L217" s="37"/>
      <c r="M217" s="174" t="s">
        <v>5</v>
      </c>
      <c r="N217" s="175" t="s">
        <v>45</v>
      </c>
      <c r="O217" s="38"/>
      <c r="P217" s="176">
        <f t="shared" si="42"/>
        <v>0</v>
      </c>
      <c r="Q217" s="176">
        <v>0</v>
      </c>
      <c r="R217" s="176">
        <f t="shared" si="43"/>
        <v>0</v>
      </c>
      <c r="S217" s="176">
        <v>0</v>
      </c>
      <c r="T217" s="177">
        <f t="shared" si="44"/>
        <v>0</v>
      </c>
      <c r="AR217" s="21" t="s">
        <v>212</v>
      </c>
      <c r="AT217" s="21" t="s">
        <v>141</v>
      </c>
      <c r="AU217" s="21" t="s">
        <v>82</v>
      </c>
      <c r="AY217" s="21" t="s">
        <v>138</v>
      </c>
      <c r="BE217" s="178">
        <f t="shared" si="45"/>
        <v>0</v>
      </c>
      <c r="BF217" s="178">
        <f t="shared" si="46"/>
        <v>0</v>
      </c>
      <c r="BG217" s="178">
        <f t="shared" si="47"/>
        <v>0</v>
      </c>
      <c r="BH217" s="178">
        <f t="shared" si="48"/>
        <v>0</v>
      </c>
      <c r="BI217" s="178">
        <f t="shared" si="49"/>
        <v>0</v>
      </c>
      <c r="BJ217" s="21" t="s">
        <v>24</v>
      </c>
      <c r="BK217" s="178">
        <f t="shared" si="50"/>
        <v>0</v>
      </c>
      <c r="BL217" s="21" t="s">
        <v>212</v>
      </c>
      <c r="BM217" s="21" t="s">
        <v>524</v>
      </c>
    </row>
    <row r="218" spans="2:65" s="1" customFormat="1" ht="22.5" customHeight="1">
      <c r="B218" s="166"/>
      <c r="C218" s="167" t="s">
        <v>525</v>
      </c>
      <c r="D218" s="167" t="s">
        <v>141</v>
      </c>
      <c r="E218" s="168" t="s">
        <v>526</v>
      </c>
      <c r="F218" s="169" t="s">
        <v>527</v>
      </c>
      <c r="G218" s="170" t="s">
        <v>268</v>
      </c>
      <c r="H218" s="171">
        <v>1</v>
      </c>
      <c r="I218" s="172"/>
      <c r="J218" s="173">
        <f t="shared" si="41"/>
        <v>0</v>
      </c>
      <c r="K218" s="169" t="s">
        <v>247</v>
      </c>
      <c r="L218" s="37"/>
      <c r="M218" s="174" t="s">
        <v>5</v>
      </c>
      <c r="N218" s="175" t="s">
        <v>45</v>
      </c>
      <c r="O218" s="38"/>
      <c r="P218" s="176">
        <f t="shared" si="42"/>
        <v>0</v>
      </c>
      <c r="Q218" s="176">
        <v>0</v>
      </c>
      <c r="R218" s="176">
        <f t="shared" si="43"/>
        <v>0</v>
      </c>
      <c r="S218" s="176">
        <v>0</v>
      </c>
      <c r="T218" s="177">
        <f t="shared" si="44"/>
        <v>0</v>
      </c>
      <c r="AR218" s="21" t="s">
        <v>212</v>
      </c>
      <c r="AT218" s="21" t="s">
        <v>141</v>
      </c>
      <c r="AU218" s="21" t="s">
        <v>82</v>
      </c>
      <c r="AY218" s="21" t="s">
        <v>138</v>
      </c>
      <c r="BE218" s="178">
        <f t="shared" si="45"/>
        <v>0</v>
      </c>
      <c r="BF218" s="178">
        <f t="shared" si="46"/>
        <v>0</v>
      </c>
      <c r="BG218" s="178">
        <f t="shared" si="47"/>
        <v>0</v>
      </c>
      <c r="BH218" s="178">
        <f t="shared" si="48"/>
        <v>0</v>
      </c>
      <c r="BI218" s="178">
        <f t="shared" si="49"/>
        <v>0</v>
      </c>
      <c r="BJ218" s="21" t="s">
        <v>24</v>
      </c>
      <c r="BK218" s="178">
        <f t="shared" si="50"/>
        <v>0</v>
      </c>
      <c r="BL218" s="21" t="s">
        <v>212</v>
      </c>
      <c r="BM218" s="21" t="s">
        <v>528</v>
      </c>
    </row>
    <row r="219" spans="2:65" s="1" customFormat="1" ht="22.5" customHeight="1">
      <c r="B219" s="166"/>
      <c r="C219" s="167" t="s">
        <v>529</v>
      </c>
      <c r="D219" s="167" t="s">
        <v>141</v>
      </c>
      <c r="E219" s="168" t="s">
        <v>530</v>
      </c>
      <c r="F219" s="169" t="s">
        <v>531</v>
      </c>
      <c r="G219" s="170" t="s">
        <v>239</v>
      </c>
      <c r="H219" s="192"/>
      <c r="I219" s="172"/>
      <c r="J219" s="173">
        <f t="shared" si="41"/>
        <v>0</v>
      </c>
      <c r="K219" s="169" t="s">
        <v>145</v>
      </c>
      <c r="L219" s="37"/>
      <c r="M219" s="174" t="s">
        <v>5</v>
      </c>
      <c r="N219" s="175" t="s">
        <v>45</v>
      </c>
      <c r="O219" s="38"/>
      <c r="P219" s="176">
        <f t="shared" si="42"/>
        <v>0</v>
      </c>
      <c r="Q219" s="176">
        <v>0</v>
      </c>
      <c r="R219" s="176">
        <f t="shared" si="43"/>
        <v>0</v>
      </c>
      <c r="S219" s="176">
        <v>0</v>
      </c>
      <c r="T219" s="177">
        <f t="shared" si="44"/>
        <v>0</v>
      </c>
      <c r="AR219" s="21" t="s">
        <v>212</v>
      </c>
      <c r="AT219" s="21" t="s">
        <v>141</v>
      </c>
      <c r="AU219" s="21" t="s">
        <v>82</v>
      </c>
      <c r="AY219" s="21" t="s">
        <v>138</v>
      </c>
      <c r="BE219" s="178">
        <f t="shared" si="45"/>
        <v>0</v>
      </c>
      <c r="BF219" s="178">
        <f t="shared" si="46"/>
        <v>0</v>
      </c>
      <c r="BG219" s="178">
        <f t="shared" si="47"/>
        <v>0</v>
      </c>
      <c r="BH219" s="178">
        <f t="shared" si="48"/>
        <v>0</v>
      </c>
      <c r="BI219" s="178">
        <f t="shared" si="49"/>
        <v>0</v>
      </c>
      <c r="BJ219" s="21" t="s">
        <v>24</v>
      </c>
      <c r="BK219" s="178">
        <f t="shared" si="50"/>
        <v>0</v>
      </c>
      <c r="BL219" s="21" t="s">
        <v>212</v>
      </c>
      <c r="BM219" s="21" t="s">
        <v>532</v>
      </c>
    </row>
    <row r="220" spans="2:65" s="10" customFormat="1" ht="29.85" customHeight="1">
      <c r="B220" s="152"/>
      <c r="D220" s="163" t="s">
        <v>73</v>
      </c>
      <c r="E220" s="164" t="s">
        <v>533</v>
      </c>
      <c r="F220" s="164" t="s">
        <v>534</v>
      </c>
      <c r="I220" s="155"/>
      <c r="J220" s="165">
        <f>BK220</f>
        <v>0</v>
      </c>
      <c r="L220" s="152"/>
      <c r="M220" s="157"/>
      <c r="N220" s="158"/>
      <c r="O220" s="158"/>
      <c r="P220" s="159">
        <f>SUM(P221:P224)</f>
        <v>0</v>
      </c>
      <c r="Q220" s="158"/>
      <c r="R220" s="159">
        <f>SUM(R221:R224)</f>
        <v>1.4161999999999999</v>
      </c>
      <c r="S220" s="158"/>
      <c r="T220" s="160">
        <f>SUM(T221:T224)</f>
        <v>0</v>
      </c>
      <c r="AR220" s="153" t="s">
        <v>82</v>
      </c>
      <c r="AT220" s="161" t="s">
        <v>73</v>
      </c>
      <c r="AU220" s="161" t="s">
        <v>24</v>
      </c>
      <c r="AY220" s="153" t="s">
        <v>138</v>
      </c>
      <c r="BK220" s="162">
        <f>SUM(BK221:BK224)</f>
        <v>0</v>
      </c>
    </row>
    <row r="221" spans="2:65" s="1" customFormat="1" ht="31.5" customHeight="1">
      <c r="B221" s="166"/>
      <c r="C221" s="167" t="s">
        <v>535</v>
      </c>
      <c r="D221" s="167" t="s">
        <v>141</v>
      </c>
      <c r="E221" s="168" t="s">
        <v>536</v>
      </c>
      <c r="F221" s="169" t="s">
        <v>537</v>
      </c>
      <c r="G221" s="170" t="s">
        <v>144</v>
      </c>
      <c r="H221" s="171">
        <v>38.799999999999997</v>
      </c>
      <c r="I221" s="172"/>
      <c r="J221" s="173">
        <f>ROUND(I221*H221,2)</f>
        <v>0</v>
      </c>
      <c r="K221" s="169" t="s">
        <v>145</v>
      </c>
      <c r="L221" s="37"/>
      <c r="M221" s="174" t="s">
        <v>5</v>
      </c>
      <c r="N221" s="175" t="s">
        <v>45</v>
      </c>
      <c r="O221" s="38"/>
      <c r="P221" s="176">
        <f>O221*H221</f>
        <v>0</v>
      </c>
      <c r="Q221" s="176">
        <v>8.9999999999999993E-3</v>
      </c>
      <c r="R221" s="176">
        <f>Q221*H221</f>
        <v>0.34919999999999995</v>
      </c>
      <c r="S221" s="176">
        <v>0</v>
      </c>
      <c r="T221" s="177">
        <f>S221*H221</f>
        <v>0</v>
      </c>
      <c r="AR221" s="21" t="s">
        <v>212</v>
      </c>
      <c r="AT221" s="21" t="s">
        <v>141</v>
      </c>
      <c r="AU221" s="21" t="s">
        <v>82</v>
      </c>
      <c r="AY221" s="21" t="s">
        <v>138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21" t="s">
        <v>24</v>
      </c>
      <c r="BK221" s="178">
        <f>ROUND(I221*H221,2)</f>
        <v>0</v>
      </c>
      <c r="BL221" s="21" t="s">
        <v>212</v>
      </c>
      <c r="BM221" s="21" t="s">
        <v>538</v>
      </c>
    </row>
    <row r="222" spans="2:65" s="1" customFormat="1" ht="22.5" customHeight="1">
      <c r="B222" s="166"/>
      <c r="C222" s="193" t="s">
        <v>539</v>
      </c>
      <c r="D222" s="193" t="s">
        <v>375</v>
      </c>
      <c r="E222" s="194" t="s">
        <v>540</v>
      </c>
      <c r="F222" s="195" t="s">
        <v>541</v>
      </c>
      <c r="G222" s="196" t="s">
        <v>144</v>
      </c>
      <c r="H222" s="197">
        <v>42.68</v>
      </c>
      <c r="I222" s="198"/>
      <c r="J222" s="199">
        <f>ROUND(I222*H222,2)</f>
        <v>0</v>
      </c>
      <c r="K222" s="195" t="s">
        <v>247</v>
      </c>
      <c r="L222" s="200"/>
      <c r="M222" s="201" t="s">
        <v>5</v>
      </c>
      <c r="N222" s="202" t="s">
        <v>45</v>
      </c>
      <c r="O222" s="38"/>
      <c r="P222" s="176">
        <f>O222*H222</f>
        <v>0</v>
      </c>
      <c r="Q222" s="176">
        <v>2.5000000000000001E-2</v>
      </c>
      <c r="R222" s="176">
        <f>Q222*H222</f>
        <v>1.0669999999999999</v>
      </c>
      <c r="S222" s="176">
        <v>0</v>
      </c>
      <c r="T222" s="177">
        <f>S222*H222</f>
        <v>0</v>
      </c>
      <c r="AR222" s="21" t="s">
        <v>296</v>
      </c>
      <c r="AT222" s="21" t="s">
        <v>375</v>
      </c>
      <c r="AU222" s="21" t="s">
        <v>82</v>
      </c>
      <c r="AY222" s="21" t="s">
        <v>138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21" t="s">
        <v>24</v>
      </c>
      <c r="BK222" s="178">
        <f>ROUND(I222*H222,2)</f>
        <v>0</v>
      </c>
      <c r="BL222" s="21" t="s">
        <v>212</v>
      </c>
      <c r="BM222" s="21" t="s">
        <v>542</v>
      </c>
    </row>
    <row r="223" spans="2:65" s="11" customFormat="1">
      <c r="B223" s="179"/>
      <c r="D223" s="180" t="s">
        <v>159</v>
      </c>
      <c r="F223" s="182" t="s">
        <v>543</v>
      </c>
      <c r="H223" s="183">
        <v>42.68</v>
      </c>
      <c r="I223" s="184"/>
      <c r="L223" s="179"/>
      <c r="M223" s="185"/>
      <c r="N223" s="186"/>
      <c r="O223" s="186"/>
      <c r="P223" s="186"/>
      <c r="Q223" s="186"/>
      <c r="R223" s="186"/>
      <c r="S223" s="186"/>
      <c r="T223" s="187"/>
      <c r="AT223" s="188" t="s">
        <v>159</v>
      </c>
      <c r="AU223" s="188" t="s">
        <v>82</v>
      </c>
      <c r="AV223" s="11" t="s">
        <v>82</v>
      </c>
      <c r="AW223" s="11" t="s">
        <v>6</v>
      </c>
      <c r="AX223" s="11" t="s">
        <v>24</v>
      </c>
      <c r="AY223" s="188" t="s">
        <v>138</v>
      </c>
    </row>
    <row r="224" spans="2:65" s="1" customFormat="1" ht="22.5" customHeight="1">
      <c r="B224" s="166"/>
      <c r="C224" s="167" t="s">
        <v>544</v>
      </c>
      <c r="D224" s="167" t="s">
        <v>141</v>
      </c>
      <c r="E224" s="168" t="s">
        <v>545</v>
      </c>
      <c r="F224" s="169" t="s">
        <v>546</v>
      </c>
      <c r="G224" s="170" t="s">
        <v>239</v>
      </c>
      <c r="H224" s="192"/>
      <c r="I224" s="172"/>
      <c r="J224" s="173">
        <f>ROUND(I224*H224,2)</f>
        <v>0</v>
      </c>
      <c r="K224" s="169" t="s">
        <v>145</v>
      </c>
      <c r="L224" s="37"/>
      <c r="M224" s="174" t="s">
        <v>5</v>
      </c>
      <c r="N224" s="175" t="s">
        <v>45</v>
      </c>
      <c r="O224" s="38"/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AR224" s="21" t="s">
        <v>212</v>
      </c>
      <c r="AT224" s="21" t="s">
        <v>141</v>
      </c>
      <c r="AU224" s="21" t="s">
        <v>82</v>
      </c>
      <c r="AY224" s="21" t="s">
        <v>138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21" t="s">
        <v>24</v>
      </c>
      <c r="BK224" s="178">
        <f>ROUND(I224*H224,2)</f>
        <v>0</v>
      </c>
      <c r="BL224" s="21" t="s">
        <v>212</v>
      </c>
      <c r="BM224" s="21" t="s">
        <v>547</v>
      </c>
    </row>
    <row r="225" spans="2:65" s="10" customFormat="1" ht="29.85" customHeight="1">
      <c r="B225" s="152"/>
      <c r="D225" s="163" t="s">
        <v>73</v>
      </c>
      <c r="E225" s="164" t="s">
        <v>548</v>
      </c>
      <c r="F225" s="164" t="s">
        <v>549</v>
      </c>
      <c r="I225" s="155"/>
      <c r="J225" s="165">
        <f>BK225</f>
        <v>0</v>
      </c>
      <c r="L225" s="152"/>
      <c r="M225" s="157"/>
      <c r="N225" s="158"/>
      <c r="O225" s="158"/>
      <c r="P225" s="159">
        <f>SUM(P226:P228)</f>
        <v>0</v>
      </c>
      <c r="Q225" s="158"/>
      <c r="R225" s="159">
        <f>SUM(R226:R228)</f>
        <v>0.23582400000000001</v>
      </c>
      <c r="S225" s="158"/>
      <c r="T225" s="160">
        <f>SUM(T226:T228)</f>
        <v>0.10199999999999999</v>
      </c>
      <c r="AR225" s="153" t="s">
        <v>82</v>
      </c>
      <c r="AT225" s="161" t="s">
        <v>73</v>
      </c>
      <c r="AU225" s="161" t="s">
        <v>24</v>
      </c>
      <c r="AY225" s="153" t="s">
        <v>138</v>
      </c>
      <c r="BK225" s="162">
        <f>SUM(BK226:BK228)</f>
        <v>0</v>
      </c>
    </row>
    <row r="226" spans="2:65" s="1" customFormat="1" ht="22.5" customHeight="1">
      <c r="B226" s="166"/>
      <c r="C226" s="167" t="s">
        <v>550</v>
      </c>
      <c r="D226" s="167" t="s">
        <v>141</v>
      </c>
      <c r="E226" s="168" t="s">
        <v>551</v>
      </c>
      <c r="F226" s="169" t="s">
        <v>552</v>
      </c>
      <c r="G226" s="170" t="s">
        <v>144</v>
      </c>
      <c r="H226" s="171">
        <v>40.799999999999997</v>
      </c>
      <c r="I226" s="172"/>
      <c r="J226" s="173">
        <f>ROUND(I226*H226,2)</f>
        <v>0</v>
      </c>
      <c r="K226" s="169" t="s">
        <v>145</v>
      </c>
      <c r="L226" s="37"/>
      <c r="M226" s="174" t="s">
        <v>5</v>
      </c>
      <c r="N226" s="175" t="s">
        <v>45</v>
      </c>
      <c r="O226" s="38"/>
      <c r="P226" s="176">
        <f>O226*H226</f>
        <v>0</v>
      </c>
      <c r="Q226" s="176">
        <v>0</v>
      </c>
      <c r="R226" s="176">
        <f>Q226*H226</f>
        <v>0</v>
      </c>
      <c r="S226" s="176">
        <v>2.5000000000000001E-3</v>
      </c>
      <c r="T226" s="177">
        <f>S226*H226</f>
        <v>0.10199999999999999</v>
      </c>
      <c r="AR226" s="21" t="s">
        <v>212</v>
      </c>
      <c r="AT226" s="21" t="s">
        <v>141</v>
      </c>
      <c r="AU226" s="21" t="s">
        <v>82</v>
      </c>
      <c r="AY226" s="21" t="s">
        <v>138</v>
      </c>
      <c r="BE226" s="178">
        <f>IF(N226="základní",J226,0)</f>
        <v>0</v>
      </c>
      <c r="BF226" s="178">
        <f>IF(N226="snížená",J226,0)</f>
        <v>0</v>
      </c>
      <c r="BG226" s="178">
        <f>IF(N226="zákl. přenesená",J226,0)</f>
        <v>0</v>
      </c>
      <c r="BH226" s="178">
        <f>IF(N226="sníž. přenesená",J226,0)</f>
        <v>0</v>
      </c>
      <c r="BI226" s="178">
        <f>IF(N226="nulová",J226,0)</f>
        <v>0</v>
      </c>
      <c r="BJ226" s="21" t="s">
        <v>24</v>
      </c>
      <c r="BK226" s="178">
        <f>ROUND(I226*H226,2)</f>
        <v>0</v>
      </c>
      <c r="BL226" s="21" t="s">
        <v>212</v>
      </c>
      <c r="BM226" s="21" t="s">
        <v>553</v>
      </c>
    </row>
    <row r="227" spans="2:65" s="1" customFormat="1" ht="22.5" customHeight="1">
      <c r="B227" s="166"/>
      <c r="C227" s="167" t="s">
        <v>554</v>
      </c>
      <c r="D227" s="167" t="s">
        <v>141</v>
      </c>
      <c r="E227" s="168" t="s">
        <v>555</v>
      </c>
      <c r="F227" s="169" t="s">
        <v>556</v>
      </c>
      <c r="G227" s="170" t="s">
        <v>144</v>
      </c>
      <c r="H227" s="171">
        <v>40.799999999999997</v>
      </c>
      <c r="I227" s="172"/>
      <c r="J227" s="173">
        <f>ROUND(I227*H227,2)</f>
        <v>0</v>
      </c>
      <c r="K227" s="169" t="s">
        <v>145</v>
      </c>
      <c r="L227" s="37"/>
      <c r="M227" s="174" t="s">
        <v>5</v>
      </c>
      <c r="N227" s="175" t="s">
        <v>45</v>
      </c>
      <c r="O227" s="38"/>
      <c r="P227" s="176">
        <f>O227*H227</f>
        <v>0</v>
      </c>
      <c r="Q227" s="176">
        <v>5.7800000000000004E-3</v>
      </c>
      <c r="R227" s="176">
        <f>Q227*H227</f>
        <v>0.23582400000000001</v>
      </c>
      <c r="S227" s="176">
        <v>0</v>
      </c>
      <c r="T227" s="177">
        <f>S227*H227</f>
        <v>0</v>
      </c>
      <c r="AR227" s="21" t="s">
        <v>212</v>
      </c>
      <c r="AT227" s="21" t="s">
        <v>141</v>
      </c>
      <c r="AU227" s="21" t="s">
        <v>82</v>
      </c>
      <c r="AY227" s="21" t="s">
        <v>138</v>
      </c>
      <c r="BE227" s="178">
        <f>IF(N227="základní",J227,0)</f>
        <v>0</v>
      </c>
      <c r="BF227" s="178">
        <f>IF(N227="snížená",J227,0)</f>
        <v>0</v>
      </c>
      <c r="BG227" s="178">
        <f>IF(N227="zákl. přenesená",J227,0)</f>
        <v>0</v>
      </c>
      <c r="BH227" s="178">
        <f>IF(N227="sníž. přenesená",J227,0)</f>
        <v>0</v>
      </c>
      <c r="BI227" s="178">
        <f>IF(N227="nulová",J227,0)</f>
        <v>0</v>
      </c>
      <c r="BJ227" s="21" t="s">
        <v>24</v>
      </c>
      <c r="BK227" s="178">
        <f>ROUND(I227*H227,2)</f>
        <v>0</v>
      </c>
      <c r="BL227" s="21" t="s">
        <v>212</v>
      </c>
      <c r="BM227" s="21" t="s">
        <v>557</v>
      </c>
    </row>
    <row r="228" spans="2:65" s="1" customFormat="1" ht="22.5" customHeight="1">
      <c r="B228" s="166"/>
      <c r="C228" s="167" t="s">
        <v>558</v>
      </c>
      <c r="D228" s="167" t="s">
        <v>141</v>
      </c>
      <c r="E228" s="168" t="s">
        <v>559</v>
      </c>
      <c r="F228" s="169" t="s">
        <v>560</v>
      </c>
      <c r="G228" s="170" t="s">
        <v>239</v>
      </c>
      <c r="H228" s="192"/>
      <c r="I228" s="172"/>
      <c r="J228" s="173">
        <f>ROUND(I228*H228,2)</f>
        <v>0</v>
      </c>
      <c r="K228" s="169" t="s">
        <v>145</v>
      </c>
      <c r="L228" s="37"/>
      <c r="M228" s="174" t="s">
        <v>5</v>
      </c>
      <c r="N228" s="175" t="s">
        <v>45</v>
      </c>
      <c r="O228" s="38"/>
      <c r="P228" s="176">
        <f>O228*H228</f>
        <v>0</v>
      </c>
      <c r="Q228" s="176">
        <v>0</v>
      </c>
      <c r="R228" s="176">
        <f>Q228*H228</f>
        <v>0</v>
      </c>
      <c r="S228" s="176">
        <v>0</v>
      </c>
      <c r="T228" s="177">
        <f>S228*H228</f>
        <v>0</v>
      </c>
      <c r="AR228" s="21" t="s">
        <v>212</v>
      </c>
      <c r="AT228" s="21" t="s">
        <v>141</v>
      </c>
      <c r="AU228" s="21" t="s">
        <v>82</v>
      </c>
      <c r="AY228" s="21" t="s">
        <v>138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21" t="s">
        <v>24</v>
      </c>
      <c r="BK228" s="178">
        <f>ROUND(I228*H228,2)</f>
        <v>0</v>
      </c>
      <c r="BL228" s="21" t="s">
        <v>212</v>
      </c>
      <c r="BM228" s="21" t="s">
        <v>561</v>
      </c>
    </row>
    <row r="229" spans="2:65" s="10" customFormat="1" ht="29.85" customHeight="1">
      <c r="B229" s="152"/>
      <c r="D229" s="163" t="s">
        <v>73</v>
      </c>
      <c r="E229" s="164" t="s">
        <v>562</v>
      </c>
      <c r="F229" s="164" t="s">
        <v>563</v>
      </c>
      <c r="I229" s="155"/>
      <c r="J229" s="165">
        <f>BK229</f>
        <v>0</v>
      </c>
      <c r="L229" s="152"/>
      <c r="M229" s="157"/>
      <c r="N229" s="158"/>
      <c r="O229" s="158"/>
      <c r="P229" s="159">
        <f>SUM(P230:P243)</f>
        <v>0</v>
      </c>
      <c r="Q229" s="158"/>
      <c r="R229" s="159">
        <f>SUM(R230:R243)</f>
        <v>4.0903458000000006</v>
      </c>
      <c r="S229" s="158"/>
      <c r="T229" s="160">
        <f>SUM(T230:T243)</f>
        <v>0</v>
      </c>
      <c r="AR229" s="153" t="s">
        <v>82</v>
      </c>
      <c r="AT229" s="161" t="s">
        <v>73</v>
      </c>
      <c r="AU229" s="161" t="s">
        <v>24</v>
      </c>
      <c r="AY229" s="153" t="s">
        <v>138</v>
      </c>
      <c r="BK229" s="162">
        <f>SUM(BK230:BK243)</f>
        <v>0</v>
      </c>
    </row>
    <row r="230" spans="2:65" s="1" customFormat="1" ht="31.5" customHeight="1">
      <c r="B230" s="166"/>
      <c r="C230" s="167" t="s">
        <v>564</v>
      </c>
      <c r="D230" s="167" t="s">
        <v>141</v>
      </c>
      <c r="E230" s="168" t="s">
        <v>565</v>
      </c>
      <c r="F230" s="169" t="s">
        <v>566</v>
      </c>
      <c r="G230" s="170" t="s">
        <v>144</v>
      </c>
      <c r="H230" s="171">
        <v>159.6</v>
      </c>
      <c r="I230" s="172"/>
      <c r="J230" s="173">
        <f>ROUND(I230*H230,2)</f>
        <v>0</v>
      </c>
      <c r="K230" s="169" t="s">
        <v>145</v>
      </c>
      <c r="L230" s="37"/>
      <c r="M230" s="174" t="s">
        <v>5</v>
      </c>
      <c r="N230" s="175" t="s">
        <v>45</v>
      </c>
      <c r="O230" s="38"/>
      <c r="P230" s="176">
        <f>O230*H230</f>
        <v>0</v>
      </c>
      <c r="Q230" s="176">
        <v>3.5999999999999999E-3</v>
      </c>
      <c r="R230" s="176">
        <f>Q230*H230</f>
        <v>0.57455999999999996</v>
      </c>
      <c r="S230" s="176">
        <v>0</v>
      </c>
      <c r="T230" s="177">
        <f>S230*H230</f>
        <v>0</v>
      </c>
      <c r="AR230" s="21" t="s">
        <v>212</v>
      </c>
      <c r="AT230" s="21" t="s">
        <v>141</v>
      </c>
      <c r="AU230" s="21" t="s">
        <v>82</v>
      </c>
      <c r="AY230" s="21" t="s">
        <v>138</v>
      </c>
      <c r="BE230" s="178">
        <f>IF(N230="základní",J230,0)</f>
        <v>0</v>
      </c>
      <c r="BF230" s="178">
        <f>IF(N230="snížená",J230,0)</f>
        <v>0</v>
      </c>
      <c r="BG230" s="178">
        <f>IF(N230="zákl. přenesená",J230,0)</f>
        <v>0</v>
      </c>
      <c r="BH230" s="178">
        <f>IF(N230="sníž. přenesená",J230,0)</f>
        <v>0</v>
      </c>
      <c r="BI230" s="178">
        <f>IF(N230="nulová",J230,0)</f>
        <v>0</v>
      </c>
      <c r="BJ230" s="21" t="s">
        <v>24</v>
      </c>
      <c r="BK230" s="178">
        <f>ROUND(I230*H230,2)</f>
        <v>0</v>
      </c>
      <c r="BL230" s="21" t="s">
        <v>212</v>
      </c>
      <c r="BM230" s="21" t="s">
        <v>567</v>
      </c>
    </row>
    <row r="231" spans="2:65" s="1" customFormat="1" ht="22.5" customHeight="1">
      <c r="B231" s="166"/>
      <c r="C231" s="193" t="s">
        <v>568</v>
      </c>
      <c r="D231" s="193" t="s">
        <v>375</v>
      </c>
      <c r="E231" s="194" t="s">
        <v>569</v>
      </c>
      <c r="F231" s="195" t="s">
        <v>570</v>
      </c>
      <c r="G231" s="196" t="s">
        <v>144</v>
      </c>
      <c r="H231" s="197">
        <v>175.56</v>
      </c>
      <c r="I231" s="198"/>
      <c r="J231" s="199">
        <f>ROUND(I231*H231,2)</f>
        <v>0</v>
      </c>
      <c r="K231" s="195" t="s">
        <v>247</v>
      </c>
      <c r="L231" s="200"/>
      <c r="M231" s="201" t="s">
        <v>5</v>
      </c>
      <c r="N231" s="202" t="s">
        <v>45</v>
      </c>
      <c r="O231" s="38"/>
      <c r="P231" s="176">
        <f>O231*H231</f>
        <v>0</v>
      </c>
      <c r="Q231" s="176">
        <v>0.02</v>
      </c>
      <c r="R231" s="176">
        <f>Q231*H231</f>
        <v>3.5112000000000001</v>
      </c>
      <c r="S231" s="176">
        <v>0</v>
      </c>
      <c r="T231" s="177">
        <f>S231*H231</f>
        <v>0</v>
      </c>
      <c r="AR231" s="21" t="s">
        <v>296</v>
      </c>
      <c r="AT231" s="21" t="s">
        <v>375</v>
      </c>
      <c r="AU231" s="21" t="s">
        <v>82</v>
      </c>
      <c r="AY231" s="21" t="s">
        <v>138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21" t="s">
        <v>24</v>
      </c>
      <c r="BK231" s="178">
        <f>ROUND(I231*H231,2)</f>
        <v>0</v>
      </c>
      <c r="BL231" s="21" t="s">
        <v>212</v>
      </c>
      <c r="BM231" s="21" t="s">
        <v>571</v>
      </c>
    </row>
    <row r="232" spans="2:65" s="11" customFormat="1">
      <c r="B232" s="179"/>
      <c r="D232" s="180" t="s">
        <v>159</v>
      </c>
      <c r="F232" s="182" t="s">
        <v>572</v>
      </c>
      <c r="H232" s="183">
        <v>175.56</v>
      </c>
      <c r="I232" s="184"/>
      <c r="L232" s="179"/>
      <c r="M232" s="185"/>
      <c r="N232" s="186"/>
      <c r="O232" s="186"/>
      <c r="P232" s="186"/>
      <c r="Q232" s="186"/>
      <c r="R232" s="186"/>
      <c r="S232" s="186"/>
      <c r="T232" s="187"/>
      <c r="AT232" s="188" t="s">
        <v>159</v>
      </c>
      <c r="AU232" s="188" t="s">
        <v>82</v>
      </c>
      <c r="AV232" s="11" t="s">
        <v>82</v>
      </c>
      <c r="AW232" s="11" t="s">
        <v>6</v>
      </c>
      <c r="AX232" s="11" t="s">
        <v>24</v>
      </c>
      <c r="AY232" s="188" t="s">
        <v>138</v>
      </c>
    </row>
    <row r="233" spans="2:65" s="1" customFormat="1" ht="22.5" customHeight="1">
      <c r="B233" s="166"/>
      <c r="C233" s="167" t="s">
        <v>573</v>
      </c>
      <c r="D233" s="167" t="s">
        <v>141</v>
      </c>
      <c r="E233" s="168" t="s">
        <v>574</v>
      </c>
      <c r="F233" s="169" t="s">
        <v>575</v>
      </c>
      <c r="G233" s="170" t="s">
        <v>144</v>
      </c>
      <c r="H233" s="171">
        <v>159.6</v>
      </c>
      <c r="I233" s="172"/>
      <c r="J233" s="173">
        <f>ROUND(I233*H233,2)</f>
        <v>0</v>
      </c>
      <c r="K233" s="169" t="s">
        <v>145</v>
      </c>
      <c r="L233" s="37"/>
      <c r="M233" s="174" t="s">
        <v>5</v>
      </c>
      <c r="N233" s="175" t="s">
        <v>45</v>
      </c>
      <c r="O233" s="38"/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AR233" s="21" t="s">
        <v>212</v>
      </c>
      <c r="AT233" s="21" t="s">
        <v>141</v>
      </c>
      <c r="AU233" s="21" t="s">
        <v>82</v>
      </c>
      <c r="AY233" s="21" t="s">
        <v>138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21" t="s">
        <v>24</v>
      </c>
      <c r="BK233" s="178">
        <f>ROUND(I233*H233,2)</f>
        <v>0</v>
      </c>
      <c r="BL233" s="21" t="s">
        <v>212</v>
      </c>
      <c r="BM233" s="21" t="s">
        <v>576</v>
      </c>
    </row>
    <row r="234" spans="2:65" s="1" customFormat="1" ht="22.5" customHeight="1">
      <c r="B234" s="166"/>
      <c r="C234" s="167" t="s">
        <v>577</v>
      </c>
      <c r="D234" s="167" t="s">
        <v>141</v>
      </c>
      <c r="E234" s="168" t="s">
        <v>578</v>
      </c>
      <c r="F234" s="169" t="s">
        <v>579</v>
      </c>
      <c r="G234" s="170" t="s">
        <v>185</v>
      </c>
      <c r="H234" s="171">
        <v>152.86000000000001</v>
      </c>
      <c r="I234" s="172"/>
      <c r="J234" s="173">
        <f>ROUND(I234*H234,2)</f>
        <v>0</v>
      </c>
      <c r="K234" s="169" t="s">
        <v>145</v>
      </c>
      <c r="L234" s="37"/>
      <c r="M234" s="174" t="s">
        <v>5</v>
      </c>
      <c r="N234" s="175" t="s">
        <v>45</v>
      </c>
      <c r="O234" s="38"/>
      <c r="P234" s="176">
        <f>O234*H234</f>
        <v>0</v>
      </c>
      <c r="Q234" s="176">
        <v>3.0000000000000001E-5</v>
      </c>
      <c r="R234" s="176">
        <f>Q234*H234</f>
        <v>4.5858000000000001E-3</v>
      </c>
      <c r="S234" s="176">
        <v>0</v>
      </c>
      <c r="T234" s="177">
        <f>S234*H234</f>
        <v>0</v>
      </c>
      <c r="AR234" s="21" t="s">
        <v>212</v>
      </c>
      <c r="AT234" s="21" t="s">
        <v>141</v>
      </c>
      <c r="AU234" s="21" t="s">
        <v>82</v>
      </c>
      <c r="AY234" s="21" t="s">
        <v>138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21" t="s">
        <v>24</v>
      </c>
      <c r="BK234" s="178">
        <f>ROUND(I234*H234,2)</f>
        <v>0</v>
      </c>
      <c r="BL234" s="21" t="s">
        <v>212</v>
      </c>
      <c r="BM234" s="21" t="s">
        <v>580</v>
      </c>
    </row>
    <row r="235" spans="2:65" s="11" customFormat="1">
      <c r="B235" s="179"/>
      <c r="D235" s="189" t="s">
        <v>159</v>
      </c>
      <c r="E235" s="188" t="s">
        <v>5</v>
      </c>
      <c r="F235" s="190" t="s">
        <v>581</v>
      </c>
      <c r="H235" s="191">
        <v>4.76</v>
      </c>
      <c r="I235" s="184"/>
      <c r="L235" s="179"/>
      <c r="M235" s="185"/>
      <c r="N235" s="186"/>
      <c r="O235" s="186"/>
      <c r="P235" s="186"/>
      <c r="Q235" s="186"/>
      <c r="R235" s="186"/>
      <c r="S235" s="186"/>
      <c r="T235" s="187"/>
      <c r="AT235" s="188" t="s">
        <v>159</v>
      </c>
      <c r="AU235" s="188" t="s">
        <v>82</v>
      </c>
      <c r="AV235" s="11" t="s">
        <v>82</v>
      </c>
      <c r="AW235" s="11" t="s">
        <v>38</v>
      </c>
      <c r="AX235" s="11" t="s">
        <v>74</v>
      </c>
      <c r="AY235" s="188" t="s">
        <v>138</v>
      </c>
    </row>
    <row r="236" spans="2:65" s="11" customFormat="1">
      <c r="B236" s="179"/>
      <c r="D236" s="189" t="s">
        <v>159</v>
      </c>
      <c r="E236" s="188" t="s">
        <v>5</v>
      </c>
      <c r="F236" s="190" t="s">
        <v>582</v>
      </c>
      <c r="H236" s="191">
        <v>4.74</v>
      </c>
      <c r="I236" s="184"/>
      <c r="L236" s="179"/>
      <c r="M236" s="185"/>
      <c r="N236" s="186"/>
      <c r="O236" s="186"/>
      <c r="P236" s="186"/>
      <c r="Q236" s="186"/>
      <c r="R236" s="186"/>
      <c r="S236" s="186"/>
      <c r="T236" s="187"/>
      <c r="AT236" s="188" t="s">
        <v>159</v>
      </c>
      <c r="AU236" s="188" t="s">
        <v>82</v>
      </c>
      <c r="AV236" s="11" t="s">
        <v>82</v>
      </c>
      <c r="AW236" s="11" t="s">
        <v>38</v>
      </c>
      <c r="AX236" s="11" t="s">
        <v>74</v>
      </c>
      <c r="AY236" s="188" t="s">
        <v>138</v>
      </c>
    </row>
    <row r="237" spans="2:65" s="11" customFormat="1">
      <c r="B237" s="179"/>
      <c r="D237" s="189" t="s">
        <v>159</v>
      </c>
      <c r="E237" s="188" t="s">
        <v>5</v>
      </c>
      <c r="F237" s="190" t="s">
        <v>583</v>
      </c>
      <c r="H237" s="191">
        <v>10.48</v>
      </c>
      <c r="I237" s="184"/>
      <c r="L237" s="179"/>
      <c r="M237" s="185"/>
      <c r="N237" s="186"/>
      <c r="O237" s="186"/>
      <c r="P237" s="186"/>
      <c r="Q237" s="186"/>
      <c r="R237" s="186"/>
      <c r="S237" s="186"/>
      <c r="T237" s="187"/>
      <c r="AT237" s="188" t="s">
        <v>159</v>
      </c>
      <c r="AU237" s="188" t="s">
        <v>82</v>
      </c>
      <c r="AV237" s="11" t="s">
        <v>82</v>
      </c>
      <c r="AW237" s="11" t="s">
        <v>38</v>
      </c>
      <c r="AX237" s="11" t="s">
        <v>74</v>
      </c>
      <c r="AY237" s="188" t="s">
        <v>138</v>
      </c>
    </row>
    <row r="238" spans="2:65" s="11" customFormat="1">
      <c r="B238" s="179"/>
      <c r="D238" s="189" t="s">
        <v>159</v>
      </c>
      <c r="E238" s="188" t="s">
        <v>5</v>
      </c>
      <c r="F238" s="190" t="s">
        <v>584</v>
      </c>
      <c r="H238" s="191">
        <v>10</v>
      </c>
      <c r="I238" s="184"/>
      <c r="L238" s="179"/>
      <c r="M238" s="185"/>
      <c r="N238" s="186"/>
      <c r="O238" s="186"/>
      <c r="P238" s="186"/>
      <c r="Q238" s="186"/>
      <c r="R238" s="186"/>
      <c r="S238" s="186"/>
      <c r="T238" s="187"/>
      <c r="AT238" s="188" t="s">
        <v>159</v>
      </c>
      <c r="AU238" s="188" t="s">
        <v>82</v>
      </c>
      <c r="AV238" s="11" t="s">
        <v>82</v>
      </c>
      <c r="AW238" s="11" t="s">
        <v>38</v>
      </c>
      <c r="AX238" s="11" t="s">
        <v>74</v>
      </c>
      <c r="AY238" s="188" t="s">
        <v>138</v>
      </c>
    </row>
    <row r="239" spans="2:65" s="11" customFormat="1">
      <c r="B239" s="179"/>
      <c r="D239" s="189" t="s">
        <v>159</v>
      </c>
      <c r="E239" s="188" t="s">
        <v>5</v>
      </c>
      <c r="F239" s="190" t="s">
        <v>585</v>
      </c>
      <c r="H239" s="191">
        <v>13.6</v>
      </c>
      <c r="I239" s="184"/>
      <c r="L239" s="179"/>
      <c r="M239" s="185"/>
      <c r="N239" s="186"/>
      <c r="O239" s="186"/>
      <c r="P239" s="186"/>
      <c r="Q239" s="186"/>
      <c r="R239" s="186"/>
      <c r="S239" s="186"/>
      <c r="T239" s="187"/>
      <c r="AT239" s="188" t="s">
        <v>159</v>
      </c>
      <c r="AU239" s="188" t="s">
        <v>82</v>
      </c>
      <c r="AV239" s="11" t="s">
        <v>82</v>
      </c>
      <c r="AW239" s="11" t="s">
        <v>38</v>
      </c>
      <c r="AX239" s="11" t="s">
        <v>74</v>
      </c>
      <c r="AY239" s="188" t="s">
        <v>138</v>
      </c>
    </row>
    <row r="240" spans="2:65" s="11" customFormat="1">
      <c r="B240" s="179"/>
      <c r="D240" s="189" t="s">
        <v>159</v>
      </c>
      <c r="E240" s="188" t="s">
        <v>5</v>
      </c>
      <c r="F240" s="190" t="s">
        <v>586</v>
      </c>
      <c r="H240" s="191">
        <v>10.34</v>
      </c>
      <c r="I240" s="184"/>
      <c r="L240" s="179"/>
      <c r="M240" s="185"/>
      <c r="N240" s="186"/>
      <c r="O240" s="186"/>
      <c r="P240" s="186"/>
      <c r="Q240" s="186"/>
      <c r="R240" s="186"/>
      <c r="S240" s="186"/>
      <c r="T240" s="187"/>
      <c r="AT240" s="188" t="s">
        <v>159</v>
      </c>
      <c r="AU240" s="188" t="s">
        <v>82</v>
      </c>
      <c r="AV240" s="11" t="s">
        <v>82</v>
      </c>
      <c r="AW240" s="11" t="s">
        <v>38</v>
      </c>
      <c r="AX240" s="11" t="s">
        <v>74</v>
      </c>
      <c r="AY240" s="188" t="s">
        <v>138</v>
      </c>
    </row>
    <row r="241" spans="2:65" s="11" customFormat="1">
      <c r="B241" s="179"/>
      <c r="D241" s="189" t="s">
        <v>159</v>
      </c>
      <c r="E241" s="188" t="s">
        <v>5</v>
      </c>
      <c r="F241" s="190" t="s">
        <v>587</v>
      </c>
      <c r="H241" s="191">
        <v>11.74</v>
      </c>
      <c r="I241" s="184"/>
      <c r="L241" s="179"/>
      <c r="M241" s="185"/>
      <c r="N241" s="186"/>
      <c r="O241" s="186"/>
      <c r="P241" s="186"/>
      <c r="Q241" s="186"/>
      <c r="R241" s="186"/>
      <c r="S241" s="186"/>
      <c r="T241" s="187"/>
      <c r="AT241" s="188" t="s">
        <v>159</v>
      </c>
      <c r="AU241" s="188" t="s">
        <v>82</v>
      </c>
      <c r="AV241" s="11" t="s">
        <v>82</v>
      </c>
      <c r="AW241" s="11" t="s">
        <v>38</v>
      </c>
      <c r="AX241" s="11" t="s">
        <v>74</v>
      </c>
      <c r="AY241" s="188" t="s">
        <v>138</v>
      </c>
    </row>
    <row r="242" spans="2:65" s="11" customFormat="1">
      <c r="B242" s="179"/>
      <c r="D242" s="180" t="s">
        <v>159</v>
      </c>
      <c r="E242" s="181" t="s">
        <v>5</v>
      </c>
      <c r="F242" s="182" t="s">
        <v>588</v>
      </c>
      <c r="H242" s="183">
        <v>87.2</v>
      </c>
      <c r="I242" s="184"/>
      <c r="L242" s="179"/>
      <c r="M242" s="185"/>
      <c r="N242" s="186"/>
      <c r="O242" s="186"/>
      <c r="P242" s="186"/>
      <c r="Q242" s="186"/>
      <c r="R242" s="186"/>
      <c r="S242" s="186"/>
      <c r="T242" s="187"/>
      <c r="AT242" s="188" t="s">
        <v>159</v>
      </c>
      <c r="AU242" s="188" t="s">
        <v>82</v>
      </c>
      <c r="AV242" s="11" t="s">
        <v>82</v>
      </c>
      <c r="AW242" s="11" t="s">
        <v>38</v>
      </c>
      <c r="AX242" s="11" t="s">
        <v>74</v>
      </c>
      <c r="AY242" s="188" t="s">
        <v>138</v>
      </c>
    </row>
    <row r="243" spans="2:65" s="1" customFormat="1" ht="22.5" customHeight="1">
      <c r="B243" s="166"/>
      <c r="C243" s="167" t="s">
        <v>589</v>
      </c>
      <c r="D243" s="167" t="s">
        <v>141</v>
      </c>
      <c r="E243" s="168" t="s">
        <v>590</v>
      </c>
      <c r="F243" s="169" t="s">
        <v>591</v>
      </c>
      <c r="G243" s="170" t="s">
        <v>239</v>
      </c>
      <c r="H243" s="192"/>
      <c r="I243" s="172"/>
      <c r="J243" s="173">
        <f>ROUND(I243*H243,2)</f>
        <v>0</v>
      </c>
      <c r="K243" s="169" t="s">
        <v>145</v>
      </c>
      <c r="L243" s="37"/>
      <c r="M243" s="174" t="s">
        <v>5</v>
      </c>
      <c r="N243" s="175" t="s">
        <v>45</v>
      </c>
      <c r="O243" s="38"/>
      <c r="P243" s="176">
        <f>O243*H243</f>
        <v>0</v>
      </c>
      <c r="Q243" s="176">
        <v>0</v>
      </c>
      <c r="R243" s="176">
        <f>Q243*H243</f>
        <v>0</v>
      </c>
      <c r="S243" s="176">
        <v>0</v>
      </c>
      <c r="T243" s="177">
        <f>S243*H243</f>
        <v>0</v>
      </c>
      <c r="AR243" s="21" t="s">
        <v>212</v>
      </c>
      <c r="AT243" s="21" t="s">
        <v>141</v>
      </c>
      <c r="AU243" s="21" t="s">
        <v>82</v>
      </c>
      <c r="AY243" s="21" t="s">
        <v>138</v>
      </c>
      <c r="BE243" s="178">
        <f>IF(N243="základní",J243,0)</f>
        <v>0</v>
      </c>
      <c r="BF243" s="178">
        <f>IF(N243="snížená",J243,0)</f>
        <v>0</v>
      </c>
      <c r="BG243" s="178">
        <f>IF(N243="zákl. přenesená",J243,0)</f>
        <v>0</v>
      </c>
      <c r="BH243" s="178">
        <f>IF(N243="sníž. přenesená",J243,0)</f>
        <v>0</v>
      </c>
      <c r="BI243" s="178">
        <f>IF(N243="nulová",J243,0)</f>
        <v>0</v>
      </c>
      <c r="BJ243" s="21" t="s">
        <v>24</v>
      </c>
      <c r="BK243" s="178">
        <f>ROUND(I243*H243,2)</f>
        <v>0</v>
      </c>
      <c r="BL243" s="21" t="s">
        <v>212</v>
      </c>
      <c r="BM243" s="21" t="s">
        <v>592</v>
      </c>
    </row>
    <row r="244" spans="2:65" s="10" customFormat="1" ht="29.85" customHeight="1">
      <c r="B244" s="152"/>
      <c r="D244" s="163" t="s">
        <v>73</v>
      </c>
      <c r="E244" s="164" t="s">
        <v>593</v>
      </c>
      <c r="F244" s="164" t="s">
        <v>594</v>
      </c>
      <c r="I244" s="155"/>
      <c r="J244" s="165">
        <f>BK244</f>
        <v>0</v>
      </c>
      <c r="L244" s="152"/>
      <c r="M244" s="157"/>
      <c r="N244" s="158"/>
      <c r="O244" s="158"/>
      <c r="P244" s="159">
        <f>SUM(P245:P246)</f>
        <v>0</v>
      </c>
      <c r="Q244" s="158"/>
      <c r="R244" s="159">
        <f>SUM(R245:R246)</f>
        <v>2.0580000000000001E-2</v>
      </c>
      <c r="S244" s="158"/>
      <c r="T244" s="160">
        <f>SUM(T245:T246)</f>
        <v>0</v>
      </c>
      <c r="AR244" s="153" t="s">
        <v>82</v>
      </c>
      <c r="AT244" s="161" t="s">
        <v>73</v>
      </c>
      <c r="AU244" s="161" t="s">
        <v>24</v>
      </c>
      <c r="AY244" s="153" t="s">
        <v>138</v>
      </c>
      <c r="BK244" s="162">
        <f>SUM(BK245:BK246)</f>
        <v>0</v>
      </c>
    </row>
    <row r="245" spans="2:65" s="1" customFormat="1" ht="22.5" customHeight="1">
      <c r="B245" s="166"/>
      <c r="C245" s="167" t="s">
        <v>29</v>
      </c>
      <c r="D245" s="167" t="s">
        <v>141</v>
      </c>
      <c r="E245" s="168" t="s">
        <v>595</v>
      </c>
      <c r="F245" s="169" t="s">
        <v>596</v>
      </c>
      <c r="G245" s="170" t="s">
        <v>144</v>
      </c>
      <c r="H245" s="171">
        <v>42</v>
      </c>
      <c r="I245" s="172"/>
      <c r="J245" s="173">
        <f>ROUND(I245*H245,2)</f>
        <v>0</v>
      </c>
      <c r="K245" s="169" t="s">
        <v>459</v>
      </c>
      <c r="L245" s="37"/>
      <c r="M245" s="174" t="s">
        <v>5</v>
      </c>
      <c r="N245" s="175" t="s">
        <v>45</v>
      </c>
      <c r="O245" s="38"/>
      <c r="P245" s="176">
        <f>O245*H245</f>
        <v>0</v>
      </c>
      <c r="Q245" s="176">
        <v>2.0000000000000001E-4</v>
      </c>
      <c r="R245" s="176">
        <f>Q245*H245</f>
        <v>8.4000000000000012E-3</v>
      </c>
      <c r="S245" s="176">
        <v>0</v>
      </c>
      <c r="T245" s="177">
        <f>S245*H245</f>
        <v>0</v>
      </c>
      <c r="AR245" s="21" t="s">
        <v>212</v>
      </c>
      <c r="AT245" s="21" t="s">
        <v>141</v>
      </c>
      <c r="AU245" s="21" t="s">
        <v>82</v>
      </c>
      <c r="AY245" s="21" t="s">
        <v>138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21" t="s">
        <v>24</v>
      </c>
      <c r="BK245" s="178">
        <f>ROUND(I245*H245,2)</f>
        <v>0</v>
      </c>
      <c r="BL245" s="21" t="s">
        <v>212</v>
      </c>
      <c r="BM245" s="21" t="s">
        <v>597</v>
      </c>
    </row>
    <row r="246" spans="2:65" s="1" customFormat="1" ht="31.5" customHeight="1">
      <c r="B246" s="166"/>
      <c r="C246" s="167" t="s">
        <v>598</v>
      </c>
      <c r="D246" s="167" t="s">
        <v>141</v>
      </c>
      <c r="E246" s="168" t="s">
        <v>599</v>
      </c>
      <c r="F246" s="169" t="s">
        <v>600</v>
      </c>
      <c r="G246" s="170" t="s">
        <v>144</v>
      </c>
      <c r="H246" s="171">
        <v>42</v>
      </c>
      <c r="I246" s="172"/>
      <c r="J246" s="173">
        <f>ROUND(I246*H246,2)</f>
        <v>0</v>
      </c>
      <c r="K246" s="169" t="s">
        <v>459</v>
      </c>
      <c r="L246" s="37"/>
      <c r="M246" s="174" t="s">
        <v>5</v>
      </c>
      <c r="N246" s="175" t="s">
        <v>45</v>
      </c>
      <c r="O246" s="38"/>
      <c r="P246" s="176">
        <f>O246*H246</f>
        <v>0</v>
      </c>
      <c r="Q246" s="176">
        <v>2.9E-4</v>
      </c>
      <c r="R246" s="176">
        <f>Q246*H246</f>
        <v>1.218E-2</v>
      </c>
      <c r="S246" s="176">
        <v>0</v>
      </c>
      <c r="T246" s="177">
        <f>S246*H246</f>
        <v>0</v>
      </c>
      <c r="AR246" s="21" t="s">
        <v>212</v>
      </c>
      <c r="AT246" s="21" t="s">
        <v>141</v>
      </c>
      <c r="AU246" s="21" t="s">
        <v>82</v>
      </c>
      <c r="AY246" s="21" t="s">
        <v>138</v>
      </c>
      <c r="BE246" s="178">
        <f>IF(N246="základní",J246,0)</f>
        <v>0</v>
      </c>
      <c r="BF246" s="178">
        <f>IF(N246="snížená",J246,0)</f>
        <v>0</v>
      </c>
      <c r="BG246" s="178">
        <f>IF(N246="zákl. přenesená",J246,0)</f>
        <v>0</v>
      </c>
      <c r="BH246" s="178">
        <f>IF(N246="sníž. přenesená",J246,0)</f>
        <v>0</v>
      </c>
      <c r="BI246" s="178">
        <f>IF(N246="nulová",J246,0)</f>
        <v>0</v>
      </c>
      <c r="BJ246" s="21" t="s">
        <v>24</v>
      </c>
      <c r="BK246" s="178">
        <f>ROUND(I246*H246,2)</f>
        <v>0</v>
      </c>
      <c r="BL246" s="21" t="s">
        <v>212</v>
      </c>
      <c r="BM246" s="21" t="s">
        <v>601</v>
      </c>
    </row>
    <row r="247" spans="2:65" s="10" customFormat="1" ht="37.35" customHeight="1">
      <c r="B247" s="152"/>
      <c r="D247" s="153" t="s">
        <v>73</v>
      </c>
      <c r="E247" s="154" t="s">
        <v>375</v>
      </c>
      <c r="F247" s="154" t="s">
        <v>602</v>
      </c>
      <c r="I247" s="155"/>
      <c r="J247" s="156">
        <f>BK247</f>
        <v>0</v>
      </c>
      <c r="L247" s="152"/>
      <c r="M247" s="157"/>
      <c r="N247" s="158"/>
      <c r="O247" s="158"/>
      <c r="P247" s="159">
        <f>P248+P251</f>
        <v>0</v>
      </c>
      <c r="Q247" s="158"/>
      <c r="R247" s="159">
        <f>R248+R251</f>
        <v>0</v>
      </c>
      <c r="S247" s="158"/>
      <c r="T247" s="160">
        <f>T248+T251</f>
        <v>0</v>
      </c>
      <c r="AR247" s="153" t="s">
        <v>139</v>
      </c>
      <c r="AT247" s="161" t="s">
        <v>73</v>
      </c>
      <c r="AU247" s="161" t="s">
        <v>74</v>
      </c>
      <c r="AY247" s="153" t="s">
        <v>138</v>
      </c>
      <c r="BK247" s="162">
        <f>BK248+BK251</f>
        <v>0</v>
      </c>
    </row>
    <row r="248" spans="2:65" s="10" customFormat="1" ht="19.899999999999999" customHeight="1">
      <c r="B248" s="152"/>
      <c r="D248" s="163" t="s">
        <v>73</v>
      </c>
      <c r="E248" s="164" t="s">
        <v>603</v>
      </c>
      <c r="F248" s="164" t="s">
        <v>604</v>
      </c>
      <c r="I248" s="155"/>
      <c r="J248" s="165">
        <f>BK248</f>
        <v>0</v>
      </c>
      <c r="L248" s="152"/>
      <c r="M248" s="157"/>
      <c r="N248" s="158"/>
      <c r="O248" s="158"/>
      <c r="P248" s="159">
        <f>SUM(P249:P250)</f>
        <v>0</v>
      </c>
      <c r="Q248" s="158"/>
      <c r="R248" s="159">
        <f>SUM(R249:R250)</f>
        <v>0</v>
      </c>
      <c r="S248" s="158"/>
      <c r="T248" s="160">
        <f>SUM(T249:T250)</f>
        <v>0</v>
      </c>
      <c r="AR248" s="153" t="s">
        <v>139</v>
      </c>
      <c r="AT248" s="161" t="s">
        <v>73</v>
      </c>
      <c r="AU248" s="161" t="s">
        <v>24</v>
      </c>
      <c r="AY248" s="153" t="s">
        <v>138</v>
      </c>
      <c r="BK248" s="162">
        <f>SUM(BK249:BK250)</f>
        <v>0</v>
      </c>
    </row>
    <row r="249" spans="2:65" s="1" customFormat="1" ht="22.5" customHeight="1">
      <c r="B249" s="166"/>
      <c r="C249" s="167" t="s">
        <v>605</v>
      </c>
      <c r="D249" s="167" t="s">
        <v>141</v>
      </c>
      <c r="E249" s="168" t="s">
        <v>606</v>
      </c>
      <c r="F249" s="169" t="s">
        <v>607</v>
      </c>
      <c r="G249" s="170" t="s">
        <v>246</v>
      </c>
      <c r="H249" s="171">
        <v>15</v>
      </c>
      <c r="I249" s="172"/>
      <c r="J249" s="173">
        <f>ROUND(I249*H249,2)</f>
        <v>0</v>
      </c>
      <c r="K249" s="169" t="s">
        <v>247</v>
      </c>
      <c r="L249" s="37"/>
      <c r="M249" s="174" t="s">
        <v>5</v>
      </c>
      <c r="N249" s="175" t="s">
        <v>45</v>
      </c>
      <c r="O249" s="38"/>
      <c r="P249" s="176">
        <f>O249*H249</f>
        <v>0</v>
      </c>
      <c r="Q249" s="176">
        <v>0</v>
      </c>
      <c r="R249" s="176">
        <f>Q249*H249</f>
        <v>0</v>
      </c>
      <c r="S249" s="176">
        <v>0</v>
      </c>
      <c r="T249" s="177">
        <f>S249*H249</f>
        <v>0</v>
      </c>
      <c r="AR249" s="21" t="s">
        <v>422</v>
      </c>
      <c r="AT249" s="21" t="s">
        <v>141</v>
      </c>
      <c r="AU249" s="21" t="s">
        <v>82</v>
      </c>
      <c r="AY249" s="21" t="s">
        <v>138</v>
      </c>
      <c r="BE249" s="178">
        <f>IF(N249="základní",J249,0)</f>
        <v>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21" t="s">
        <v>24</v>
      </c>
      <c r="BK249" s="178">
        <f>ROUND(I249*H249,2)</f>
        <v>0</v>
      </c>
      <c r="BL249" s="21" t="s">
        <v>422</v>
      </c>
      <c r="BM249" s="21" t="s">
        <v>608</v>
      </c>
    </row>
    <row r="250" spans="2:65" s="1" customFormat="1" ht="22.5" customHeight="1">
      <c r="B250" s="166"/>
      <c r="C250" s="167" t="s">
        <v>609</v>
      </c>
      <c r="D250" s="167" t="s">
        <v>141</v>
      </c>
      <c r="E250" s="168" t="s">
        <v>610</v>
      </c>
      <c r="F250" s="169" t="s">
        <v>611</v>
      </c>
      <c r="G250" s="170" t="s">
        <v>251</v>
      </c>
      <c r="H250" s="171">
        <v>1</v>
      </c>
      <c r="I250" s="172"/>
      <c r="J250" s="173">
        <f>ROUND(I250*H250,2)</f>
        <v>0</v>
      </c>
      <c r="K250" s="169" t="s">
        <v>247</v>
      </c>
      <c r="L250" s="37"/>
      <c r="M250" s="174" t="s">
        <v>5</v>
      </c>
      <c r="N250" s="175" t="s">
        <v>45</v>
      </c>
      <c r="O250" s="38"/>
      <c r="P250" s="176">
        <f>O250*H250</f>
        <v>0</v>
      </c>
      <c r="Q250" s="176">
        <v>0</v>
      </c>
      <c r="R250" s="176">
        <f>Q250*H250</f>
        <v>0</v>
      </c>
      <c r="S250" s="176">
        <v>0</v>
      </c>
      <c r="T250" s="177">
        <f>S250*H250</f>
        <v>0</v>
      </c>
      <c r="AR250" s="21" t="s">
        <v>422</v>
      </c>
      <c r="AT250" s="21" t="s">
        <v>141</v>
      </c>
      <c r="AU250" s="21" t="s">
        <v>82</v>
      </c>
      <c r="AY250" s="21" t="s">
        <v>138</v>
      </c>
      <c r="BE250" s="178">
        <f>IF(N250="základní",J250,0)</f>
        <v>0</v>
      </c>
      <c r="BF250" s="178">
        <f>IF(N250="snížená",J250,0)</f>
        <v>0</v>
      </c>
      <c r="BG250" s="178">
        <f>IF(N250="zákl. přenesená",J250,0)</f>
        <v>0</v>
      </c>
      <c r="BH250" s="178">
        <f>IF(N250="sníž. přenesená",J250,0)</f>
        <v>0</v>
      </c>
      <c r="BI250" s="178">
        <f>IF(N250="nulová",J250,0)</f>
        <v>0</v>
      </c>
      <c r="BJ250" s="21" t="s">
        <v>24</v>
      </c>
      <c r="BK250" s="178">
        <f>ROUND(I250*H250,2)</f>
        <v>0</v>
      </c>
      <c r="BL250" s="21" t="s">
        <v>422</v>
      </c>
      <c r="BM250" s="21" t="s">
        <v>612</v>
      </c>
    </row>
    <row r="251" spans="2:65" s="10" customFormat="1" ht="29.85" customHeight="1">
      <c r="B251" s="152"/>
      <c r="D251" s="163" t="s">
        <v>73</v>
      </c>
      <c r="E251" s="164" t="s">
        <v>613</v>
      </c>
      <c r="F251" s="164" t="s">
        <v>614</v>
      </c>
      <c r="I251" s="155"/>
      <c r="J251" s="165">
        <f>BK251</f>
        <v>0</v>
      </c>
      <c r="L251" s="152"/>
      <c r="M251" s="157"/>
      <c r="N251" s="158"/>
      <c r="O251" s="158"/>
      <c r="P251" s="159">
        <f>P252</f>
        <v>0</v>
      </c>
      <c r="Q251" s="158"/>
      <c r="R251" s="159">
        <f>R252</f>
        <v>0</v>
      </c>
      <c r="S251" s="158"/>
      <c r="T251" s="160">
        <f>T252</f>
        <v>0</v>
      </c>
      <c r="AR251" s="153" t="s">
        <v>139</v>
      </c>
      <c r="AT251" s="161" t="s">
        <v>73</v>
      </c>
      <c r="AU251" s="161" t="s">
        <v>24</v>
      </c>
      <c r="AY251" s="153" t="s">
        <v>138</v>
      </c>
      <c r="BK251" s="162">
        <f>BK252</f>
        <v>0</v>
      </c>
    </row>
    <row r="252" spans="2:65" s="1" customFormat="1" ht="22.5" customHeight="1">
      <c r="B252" s="166"/>
      <c r="C252" s="167" t="s">
        <v>615</v>
      </c>
      <c r="D252" s="167" t="s">
        <v>141</v>
      </c>
      <c r="E252" s="168" t="s">
        <v>616</v>
      </c>
      <c r="F252" s="169" t="s">
        <v>617</v>
      </c>
      <c r="G252" s="170" t="s">
        <v>246</v>
      </c>
      <c r="H252" s="171">
        <v>10</v>
      </c>
      <c r="I252" s="172"/>
      <c r="J252" s="173">
        <f>ROUND(I252*H252,2)</f>
        <v>0</v>
      </c>
      <c r="K252" s="169" t="s">
        <v>247</v>
      </c>
      <c r="L252" s="37"/>
      <c r="M252" s="174" t="s">
        <v>5</v>
      </c>
      <c r="N252" s="175" t="s">
        <v>45</v>
      </c>
      <c r="O252" s="38"/>
      <c r="P252" s="176">
        <f>O252*H252</f>
        <v>0</v>
      </c>
      <c r="Q252" s="176">
        <v>0</v>
      </c>
      <c r="R252" s="176">
        <f>Q252*H252</f>
        <v>0</v>
      </c>
      <c r="S252" s="176">
        <v>0</v>
      </c>
      <c r="T252" s="177">
        <f>S252*H252</f>
        <v>0</v>
      </c>
      <c r="AR252" s="21" t="s">
        <v>422</v>
      </c>
      <c r="AT252" s="21" t="s">
        <v>141</v>
      </c>
      <c r="AU252" s="21" t="s">
        <v>82</v>
      </c>
      <c r="AY252" s="21" t="s">
        <v>138</v>
      </c>
      <c r="BE252" s="178">
        <f>IF(N252="základní",J252,0)</f>
        <v>0</v>
      </c>
      <c r="BF252" s="178">
        <f>IF(N252="snížená",J252,0)</f>
        <v>0</v>
      </c>
      <c r="BG252" s="178">
        <f>IF(N252="zákl. přenesená",J252,0)</f>
        <v>0</v>
      </c>
      <c r="BH252" s="178">
        <f>IF(N252="sníž. přenesená",J252,0)</f>
        <v>0</v>
      </c>
      <c r="BI252" s="178">
        <f>IF(N252="nulová",J252,0)</f>
        <v>0</v>
      </c>
      <c r="BJ252" s="21" t="s">
        <v>24</v>
      </c>
      <c r="BK252" s="178">
        <f>ROUND(I252*H252,2)</f>
        <v>0</v>
      </c>
      <c r="BL252" s="21" t="s">
        <v>422</v>
      </c>
      <c r="BM252" s="21" t="s">
        <v>618</v>
      </c>
    </row>
    <row r="253" spans="2:65" s="10" customFormat="1" ht="37.35" customHeight="1">
      <c r="B253" s="152"/>
      <c r="D253" s="163" t="s">
        <v>73</v>
      </c>
      <c r="E253" s="203" t="s">
        <v>619</v>
      </c>
      <c r="F253" s="203" t="s">
        <v>620</v>
      </c>
      <c r="I253" s="155"/>
      <c r="J253" s="204">
        <f>BK253</f>
        <v>0</v>
      </c>
      <c r="L253" s="152"/>
      <c r="M253" s="157"/>
      <c r="N253" s="158"/>
      <c r="O253" s="158"/>
      <c r="P253" s="159">
        <f>P254</f>
        <v>0</v>
      </c>
      <c r="Q253" s="158"/>
      <c r="R253" s="159">
        <f>R254</f>
        <v>0</v>
      </c>
      <c r="S253" s="158"/>
      <c r="T253" s="160">
        <f>T254</f>
        <v>0</v>
      </c>
      <c r="AR253" s="153" t="s">
        <v>161</v>
      </c>
      <c r="AT253" s="161" t="s">
        <v>73</v>
      </c>
      <c r="AU253" s="161" t="s">
        <v>74</v>
      </c>
      <c r="AY253" s="153" t="s">
        <v>138</v>
      </c>
      <c r="BK253" s="162">
        <f>BK254</f>
        <v>0</v>
      </c>
    </row>
    <row r="254" spans="2:65" s="1" customFormat="1" ht="22.5" customHeight="1">
      <c r="B254" s="166"/>
      <c r="C254" s="167" t="s">
        <v>621</v>
      </c>
      <c r="D254" s="167" t="s">
        <v>141</v>
      </c>
      <c r="E254" s="168" t="s">
        <v>622</v>
      </c>
      <c r="F254" s="169" t="s">
        <v>623</v>
      </c>
      <c r="G254" s="170" t="s">
        <v>239</v>
      </c>
      <c r="H254" s="192"/>
      <c r="I254" s="172"/>
      <c r="J254" s="173">
        <f>ROUND(I254*H254,2)</f>
        <v>0</v>
      </c>
      <c r="K254" s="169" t="s">
        <v>247</v>
      </c>
      <c r="L254" s="37"/>
      <c r="M254" s="174" t="s">
        <v>5</v>
      </c>
      <c r="N254" s="205" t="s">
        <v>45</v>
      </c>
      <c r="O254" s="206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AR254" s="21" t="s">
        <v>146</v>
      </c>
      <c r="AT254" s="21" t="s">
        <v>141</v>
      </c>
      <c r="AU254" s="21" t="s">
        <v>24</v>
      </c>
      <c r="AY254" s="21" t="s">
        <v>138</v>
      </c>
      <c r="BE254" s="178">
        <f>IF(N254="základní",J254,0)</f>
        <v>0</v>
      </c>
      <c r="BF254" s="178">
        <f>IF(N254="snížená",J254,0)</f>
        <v>0</v>
      </c>
      <c r="BG254" s="178">
        <f>IF(N254="zákl. přenesená",J254,0)</f>
        <v>0</v>
      </c>
      <c r="BH254" s="178">
        <f>IF(N254="sníž. přenesená",J254,0)</f>
        <v>0</v>
      </c>
      <c r="BI254" s="178">
        <f>IF(N254="nulová",J254,0)</f>
        <v>0</v>
      </c>
      <c r="BJ254" s="21" t="s">
        <v>24</v>
      </c>
      <c r="BK254" s="178">
        <f>ROUND(I254*H254,2)</f>
        <v>0</v>
      </c>
      <c r="BL254" s="21" t="s">
        <v>146</v>
      </c>
      <c r="BM254" s="21" t="s">
        <v>624</v>
      </c>
    </row>
    <row r="255" spans="2:65" s="1" customFormat="1" ht="6.95" customHeight="1">
      <c r="B255" s="52"/>
      <c r="C255" s="53"/>
      <c r="D255" s="53"/>
      <c r="E255" s="53"/>
      <c r="F255" s="53"/>
      <c r="G255" s="53"/>
      <c r="H255" s="53"/>
      <c r="I255" s="119"/>
      <c r="J255" s="53"/>
      <c r="K255" s="53"/>
      <c r="L255" s="37"/>
    </row>
  </sheetData>
  <autoFilter ref="C101:K254"/>
  <mergeCells count="9"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9" customWidth="1"/>
    <col min="2" max="2" width="1.6640625" style="209" customWidth="1"/>
    <col min="3" max="4" width="5" style="209" customWidth="1"/>
    <col min="5" max="5" width="11.6640625" style="209" customWidth="1"/>
    <col min="6" max="6" width="9.1640625" style="209" customWidth="1"/>
    <col min="7" max="7" width="5" style="209" customWidth="1"/>
    <col min="8" max="8" width="77.83203125" style="209" customWidth="1"/>
    <col min="9" max="10" width="20" style="209" customWidth="1"/>
    <col min="11" max="11" width="1.6640625" style="209" customWidth="1"/>
  </cols>
  <sheetData>
    <row r="1" spans="2:11" ht="37.5" customHeight="1"/>
    <row r="2" spans="2:1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2" customFormat="1" ht="45" customHeight="1">
      <c r="B3" s="213"/>
      <c r="C3" s="333" t="s">
        <v>625</v>
      </c>
      <c r="D3" s="333"/>
      <c r="E3" s="333"/>
      <c r="F3" s="333"/>
      <c r="G3" s="333"/>
      <c r="H3" s="333"/>
      <c r="I3" s="333"/>
      <c r="J3" s="333"/>
      <c r="K3" s="214"/>
    </row>
    <row r="4" spans="2:11" ht="25.5" customHeight="1">
      <c r="B4" s="215"/>
      <c r="C4" s="340" t="s">
        <v>626</v>
      </c>
      <c r="D4" s="340"/>
      <c r="E4" s="340"/>
      <c r="F4" s="340"/>
      <c r="G4" s="340"/>
      <c r="H4" s="340"/>
      <c r="I4" s="340"/>
      <c r="J4" s="340"/>
      <c r="K4" s="216"/>
    </row>
    <row r="5" spans="2:1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ht="15" customHeight="1">
      <c r="B6" s="215"/>
      <c r="C6" s="336" t="s">
        <v>627</v>
      </c>
      <c r="D6" s="336"/>
      <c r="E6" s="336"/>
      <c r="F6" s="336"/>
      <c r="G6" s="336"/>
      <c r="H6" s="336"/>
      <c r="I6" s="336"/>
      <c r="J6" s="336"/>
      <c r="K6" s="216"/>
    </row>
    <row r="7" spans="2:11" ht="15" customHeight="1">
      <c r="B7" s="219"/>
      <c r="C7" s="336" t="s">
        <v>628</v>
      </c>
      <c r="D7" s="336"/>
      <c r="E7" s="336"/>
      <c r="F7" s="336"/>
      <c r="G7" s="336"/>
      <c r="H7" s="336"/>
      <c r="I7" s="336"/>
      <c r="J7" s="336"/>
      <c r="K7" s="216"/>
    </row>
    <row r="8" spans="2:1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ht="15" customHeight="1">
      <c r="B9" s="219"/>
      <c r="C9" s="336" t="s">
        <v>629</v>
      </c>
      <c r="D9" s="336"/>
      <c r="E9" s="336"/>
      <c r="F9" s="336"/>
      <c r="G9" s="336"/>
      <c r="H9" s="336"/>
      <c r="I9" s="336"/>
      <c r="J9" s="336"/>
      <c r="K9" s="216"/>
    </row>
    <row r="10" spans="2:11" ht="15" customHeight="1">
      <c r="B10" s="219"/>
      <c r="C10" s="218"/>
      <c r="D10" s="336" t="s">
        <v>630</v>
      </c>
      <c r="E10" s="336"/>
      <c r="F10" s="336"/>
      <c r="G10" s="336"/>
      <c r="H10" s="336"/>
      <c r="I10" s="336"/>
      <c r="J10" s="336"/>
      <c r="K10" s="216"/>
    </row>
    <row r="11" spans="2:11" ht="15" customHeight="1">
      <c r="B11" s="219"/>
      <c r="C11" s="220"/>
      <c r="D11" s="336" t="s">
        <v>631</v>
      </c>
      <c r="E11" s="336"/>
      <c r="F11" s="336"/>
      <c r="G11" s="336"/>
      <c r="H11" s="336"/>
      <c r="I11" s="336"/>
      <c r="J11" s="336"/>
      <c r="K11" s="216"/>
    </row>
    <row r="12" spans="2:11" ht="12.75" customHeight="1">
      <c r="B12" s="219"/>
      <c r="C12" s="220"/>
      <c r="D12" s="220"/>
      <c r="E12" s="220"/>
      <c r="F12" s="220"/>
      <c r="G12" s="220"/>
      <c r="H12" s="220"/>
      <c r="I12" s="220"/>
      <c r="J12" s="220"/>
      <c r="K12" s="216"/>
    </row>
    <row r="13" spans="2:11" ht="15" customHeight="1">
      <c r="B13" s="219"/>
      <c r="C13" s="220"/>
      <c r="D13" s="336" t="s">
        <v>632</v>
      </c>
      <c r="E13" s="336"/>
      <c r="F13" s="336"/>
      <c r="G13" s="336"/>
      <c r="H13" s="336"/>
      <c r="I13" s="336"/>
      <c r="J13" s="336"/>
      <c r="K13" s="216"/>
    </row>
    <row r="14" spans="2:11" ht="15" customHeight="1">
      <c r="B14" s="219"/>
      <c r="C14" s="220"/>
      <c r="D14" s="336" t="s">
        <v>633</v>
      </c>
      <c r="E14" s="336"/>
      <c r="F14" s="336"/>
      <c r="G14" s="336"/>
      <c r="H14" s="336"/>
      <c r="I14" s="336"/>
      <c r="J14" s="336"/>
      <c r="K14" s="216"/>
    </row>
    <row r="15" spans="2:11" ht="15" customHeight="1">
      <c r="B15" s="219"/>
      <c r="C15" s="220"/>
      <c r="D15" s="336" t="s">
        <v>634</v>
      </c>
      <c r="E15" s="336"/>
      <c r="F15" s="336"/>
      <c r="G15" s="336"/>
      <c r="H15" s="336"/>
      <c r="I15" s="336"/>
      <c r="J15" s="336"/>
      <c r="K15" s="216"/>
    </row>
    <row r="16" spans="2:11" ht="15" customHeight="1">
      <c r="B16" s="219"/>
      <c r="C16" s="220"/>
      <c r="D16" s="220"/>
      <c r="E16" s="221" t="s">
        <v>80</v>
      </c>
      <c r="F16" s="336" t="s">
        <v>635</v>
      </c>
      <c r="G16" s="336"/>
      <c r="H16" s="336"/>
      <c r="I16" s="336"/>
      <c r="J16" s="336"/>
      <c r="K16" s="216"/>
    </row>
    <row r="17" spans="2:11" ht="15" customHeight="1">
      <c r="B17" s="219"/>
      <c r="C17" s="220"/>
      <c r="D17" s="220"/>
      <c r="E17" s="221" t="s">
        <v>636</v>
      </c>
      <c r="F17" s="336" t="s">
        <v>637</v>
      </c>
      <c r="G17" s="336"/>
      <c r="H17" s="336"/>
      <c r="I17" s="336"/>
      <c r="J17" s="336"/>
      <c r="K17" s="216"/>
    </row>
    <row r="18" spans="2:11" ht="15" customHeight="1">
      <c r="B18" s="219"/>
      <c r="C18" s="220"/>
      <c r="D18" s="220"/>
      <c r="E18" s="221" t="s">
        <v>638</v>
      </c>
      <c r="F18" s="336" t="s">
        <v>639</v>
      </c>
      <c r="G18" s="336"/>
      <c r="H18" s="336"/>
      <c r="I18" s="336"/>
      <c r="J18" s="336"/>
      <c r="K18" s="216"/>
    </row>
    <row r="19" spans="2:11" ht="15" customHeight="1">
      <c r="B19" s="219"/>
      <c r="C19" s="220"/>
      <c r="D19" s="220"/>
      <c r="E19" s="221" t="s">
        <v>640</v>
      </c>
      <c r="F19" s="336" t="s">
        <v>641</v>
      </c>
      <c r="G19" s="336"/>
      <c r="H19" s="336"/>
      <c r="I19" s="336"/>
      <c r="J19" s="336"/>
      <c r="K19" s="216"/>
    </row>
    <row r="20" spans="2:11" ht="15" customHeight="1">
      <c r="B20" s="219"/>
      <c r="C20" s="220"/>
      <c r="D20" s="220"/>
      <c r="E20" s="221" t="s">
        <v>642</v>
      </c>
      <c r="F20" s="336" t="s">
        <v>643</v>
      </c>
      <c r="G20" s="336"/>
      <c r="H20" s="336"/>
      <c r="I20" s="336"/>
      <c r="J20" s="336"/>
      <c r="K20" s="216"/>
    </row>
    <row r="21" spans="2:11" ht="15" customHeight="1">
      <c r="B21" s="219"/>
      <c r="C21" s="220"/>
      <c r="D21" s="220"/>
      <c r="E21" s="221" t="s">
        <v>644</v>
      </c>
      <c r="F21" s="336" t="s">
        <v>645</v>
      </c>
      <c r="G21" s="336"/>
      <c r="H21" s="336"/>
      <c r="I21" s="336"/>
      <c r="J21" s="336"/>
      <c r="K21" s="216"/>
    </row>
    <row r="22" spans="2:11" ht="12.75" customHeight="1">
      <c r="B22" s="219"/>
      <c r="C22" s="220"/>
      <c r="D22" s="220"/>
      <c r="E22" s="220"/>
      <c r="F22" s="220"/>
      <c r="G22" s="220"/>
      <c r="H22" s="220"/>
      <c r="I22" s="220"/>
      <c r="J22" s="220"/>
      <c r="K22" s="216"/>
    </row>
    <row r="23" spans="2:11" ht="15" customHeight="1">
      <c r="B23" s="219"/>
      <c r="C23" s="336" t="s">
        <v>646</v>
      </c>
      <c r="D23" s="336"/>
      <c r="E23" s="336"/>
      <c r="F23" s="336"/>
      <c r="G23" s="336"/>
      <c r="H23" s="336"/>
      <c r="I23" s="336"/>
      <c r="J23" s="336"/>
      <c r="K23" s="216"/>
    </row>
    <row r="24" spans="2:11" ht="15" customHeight="1">
      <c r="B24" s="219"/>
      <c r="C24" s="336" t="s">
        <v>647</v>
      </c>
      <c r="D24" s="336"/>
      <c r="E24" s="336"/>
      <c r="F24" s="336"/>
      <c r="G24" s="336"/>
      <c r="H24" s="336"/>
      <c r="I24" s="336"/>
      <c r="J24" s="336"/>
      <c r="K24" s="216"/>
    </row>
    <row r="25" spans="2:11" ht="15" customHeight="1">
      <c r="B25" s="219"/>
      <c r="C25" s="218"/>
      <c r="D25" s="336" t="s">
        <v>648</v>
      </c>
      <c r="E25" s="336"/>
      <c r="F25" s="336"/>
      <c r="G25" s="336"/>
      <c r="H25" s="336"/>
      <c r="I25" s="336"/>
      <c r="J25" s="336"/>
      <c r="K25" s="216"/>
    </row>
    <row r="26" spans="2:11" ht="15" customHeight="1">
      <c r="B26" s="219"/>
      <c r="C26" s="220"/>
      <c r="D26" s="336" t="s">
        <v>649</v>
      </c>
      <c r="E26" s="336"/>
      <c r="F26" s="336"/>
      <c r="G26" s="336"/>
      <c r="H26" s="336"/>
      <c r="I26" s="336"/>
      <c r="J26" s="336"/>
      <c r="K26" s="216"/>
    </row>
    <row r="27" spans="2:11" ht="12.75" customHeight="1">
      <c r="B27" s="219"/>
      <c r="C27" s="220"/>
      <c r="D27" s="220"/>
      <c r="E27" s="220"/>
      <c r="F27" s="220"/>
      <c r="G27" s="220"/>
      <c r="H27" s="220"/>
      <c r="I27" s="220"/>
      <c r="J27" s="220"/>
      <c r="K27" s="216"/>
    </row>
    <row r="28" spans="2:11" ht="15" customHeight="1">
      <c r="B28" s="219"/>
      <c r="C28" s="220"/>
      <c r="D28" s="336" t="s">
        <v>650</v>
      </c>
      <c r="E28" s="336"/>
      <c r="F28" s="336"/>
      <c r="G28" s="336"/>
      <c r="H28" s="336"/>
      <c r="I28" s="336"/>
      <c r="J28" s="336"/>
      <c r="K28" s="216"/>
    </row>
    <row r="29" spans="2:11" ht="15" customHeight="1">
      <c r="B29" s="219"/>
      <c r="C29" s="220"/>
      <c r="D29" s="336" t="s">
        <v>651</v>
      </c>
      <c r="E29" s="336"/>
      <c r="F29" s="336"/>
      <c r="G29" s="336"/>
      <c r="H29" s="336"/>
      <c r="I29" s="336"/>
      <c r="J29" s="336"/>
      <c r="K29" s="216"/>
    </row>
    <row r="30" spans="2:11" ht="12.75" customHeight="1">
      <c r="B30" s="219"/>
      <c r="C30" s="220"/>
      <c r="D30" s="220"/>
      <c r="E30" s="220"/>
      <c r="F30" s="220"/>
      <c r="G30" s="220"/>
      <c r="H30" s="220"/>
      <c r="I30" s="220"/>
      <c r="J30" s="220"/>
      <c r="K30" s="216"/>
    </row>
    <row r="31" spans="2:11" ht="15" customHeight="1">
      <c r="B31" s="219"/>
      <c r="C31" s="220"/>
      <c r="D31" s="336" t="s">
        <v>652</v>
      </c>
      <c r="E31" s="336"/>
      <c r="F31" s="336"/>
      <c r="G31" s="336"/>
      <c r="H31" s="336"/>
      <c r="I31" s="336"/>
      <c r="J31" s="336"/>
      <c r="K31" s="216"/>
    </row>
    <row r="32" spans="2:11" ht="15" customHeight="1">
      <c r="B32" s="219"/>
      <c r="C32" s="220"/>
      <c r="D32" s="336" t="s">
        <v>653</v>
      </c>
      <c r="E32" s="336"/>
      <c r="F32" s="336"/>
      <c r="G32" s="336"/>
      <c r="H32" s="336"/>
      <c r="I32" s="336"/>
      <c r="J32" s="336"/>
      <c r="K32" s="216"/>
    </row>
    <row r="33" spans="2:11" ht="15" customHeight="1">
      <c r="B33" s="219"/>
      <c r="C33" s="220"/>
      <c r="D33" s="336" t="s">
        <v>654</v>
      </c>
      <c r="E33" s="336"/>
      <c r="F33" s="336"/>
      <c r="G33" s="336"/>
      <c r="H33" s="336"/>
      <c r="I33" s="336"/>
      <c r="J33" s="336"/>
      <c r="K33" s="216"/>
    </row>
    <row r="34" spans="2:11" ht="15" customHeight="1">
      <c r="B34" s="219"/>
      <c r="C34" s="220"/>
      <c r="D34" s="218"/>
      <c r="E34" s="222" t="s">
        <v>123</v>
      </c>
      <c r="F34" s="218"/>
      <c r="G34" s="336" t="s">
        <v>655</v>
      </c>
      <c r="H34" s="336"/>
      <c r="I34" s="336"/>
      <c r="J34" s="336"/>
      <c r="K34" s="216"/>
    </row>
    <row r="35" spans="2:11" ht="30.75" customHeight="1">
      <c r="B35" s="219"/>
      <c r="C35" s="220"/>
      <c r="D35" s="218"/>
      <c r="E35" s="222" t="s">
        <v>656</v>
      </c>
      <c r="F35" s="218"/>
      <c r="G35" s="336" t="s">
        <v>657</v>
      </c>
      <c r="H35" s="336"/>
      <c r="I35" s="336"/>
      <c r="J35" s="336"/>
      <c r="K35" s="216"/>
    </row>
    <row r="36" spans="2:11" ht="15" customHeight="1">
      <c r="B36" s="219"/>
      <c r="C36" s="220"/>
      <c r="D36" s="218"/>
      <c r="E36" s="222" t="s">
        <v>55</v>
      </c>
      <c r="F36" s="218"/>
      <c r="G36" s="336" t="s">
        <v>658</v>
      </c>
      <c r="H36" s="336"/>
      <c r="I36" s="336"/>
      <c r="J36" s="336"/>
      <c r="K36" s="216"/>
    </row>
    <row r="37" spans="2:11" ht="15" customHeight="1">
      <c r="B37" s="219"/>
      <c r="C37" s="220"/>
      <c r="D37" s="218"/>
      <c r="E37" s="222" t="s">
        <v>124</v>
      </c>
      <c r="F37" s="218"/>
      <c r="G37" s="336" t="s">
        <v>659</v>
      </c>
      <c r="H37" s="336"/>
      <c r="I37" s="336"/>
      <c r="J37" s="336"/>
      <c r="K37" s="216"/>
    </row>
    <row r="38" spans="2:11" ht="15" customHeight="1">
      <c r="B38" s="219"/>
      <c r="C38" s="220"/>
      <c r="D38" s="218"/>
      <c r="E38" s="222" t="s">
        <v>125</v>
      </c>
      <c r="F38" s="218"/>
      <c r="G38" s="336" t="s">
        <v>660</v>
      </c>
      <c r="H38" s="336"/>
      <c r="I38" s="336"/>
      <c r="J38" s="336"/>
      <c r="K38" s="216"/>
    </row>
    <row r="39" spans="2:11" ht="15" customHeight="1">
      <c r="B39" s="219"/>
      <c r="C39" s="220"/>
      <c r="D39" s="218"/>
      <c r="E39" s="222" t="s">
        <v>126</v>
      </c>
      <c r="F39" s="218"/>
      <c r="G39" s="336" t="s">
        <v>661</v>
      </c>
      <c r="H39" s="336"/>
      <c r="I39" s="336"/>
      <c r="J39" s="336"/>
      <c r="K39" s="216"/>
    </row>
    <row r="40" spans="2:11" ht="15" customHeight="1">
      <c r="B40" s="219"/>
      <c r="C40" s="220"/>
      <c r="D40" s="218"/>
      <c r="E40" s="222" t="s">
        <v>662</v>
      </c>
      <c r="F40" s="218"/>
      <c r="G40" s="336" t="s">
        <v>663</v>
      </c>
      <c r="H40" s="336"/>
      <c r="I40" s="336"/>
      <c r="J40" s="336"/>
      <c r="K40" s="216"/>
    </row>
    <row r="41" spans="2:11" ht="15" customHeight="1">
      <c r="B41" s="219"/>
      <c r="C41" s="220"/>
      <c r="D41" s="218"/>
      <c r="E41" s="222"/>
      <c r="F41" s="218"/>
      <c r="G41" s="336" t="s">
        <v>664</v>
      </c>
      <c r="H41" s="336"/>
      <c r="I41" s="336"/>
      <c r="J41" s="336"/>
      <c r="K41" s="216"/>
    </row>
    <row r="42" spans="2:11" ht="15" customHeight="1">
      <c r="B42" s="219"/>
      <c r="C42" s="220"/>
      <c r="D42" s="218"/>
      <c r="E42" s="222" t="s">
        <v>665</v>
      </c>
      <c r="F42" s="218"/>
      <c r="G42" s="336" t="s">
        <v>666</v>
      </c>
      <c r="H42" s="336"/>
      <c r="I42" s="336"/>
      <c r="J42" s="336"/>
      <c r="K42" s="216"/>
    </row>
    <row r="43" spans="2:11" ht="15" customHeight="1">
      <c r="B43" s="219"/>
      <c r="C43" s="220"/>
      <c r="D43" s="218"/>
      <c r="E43" s="222" t="s">
        <v>128</v>
      </c>
      <c r="F43" s="218"/>
      <c r="G43" s="336" t="s">
        <v>667</v>
      </c>
      <c r="H43" s="336"/>
      <c r="I43" s="336"/>
      <c r="J43" s="336"/>
      <c r="K43" s="216"/>
    </row>
    <row r="44" spans="2:11" ht="12.75" customHeight="1">
      <c r="B44" s="219"/>
      <c r="C44" s="220"/>
      <c r="D44" s="218"/>
      <c r="E44" s="218"/>
      <c r="F44" s="218"/>
      <c r="G44" s="218"/>
      <c r="H44" s="218"/>
      <c r="I44" s="218"/>
      <c r="J44" s="218"/>
      <c r="K44" s="216"/>
    </row>
    <row r="45" spans="2:11" ht="15" customHeight="1">
      <c r="B45" s="219"/>
      <c r="C45" s="220"/>
      <c r="D45" s="336" t="s">
        <v>668</v>
      </c>
      <c r="E45" s="336"/>
      <c r="F45" s="336"/>
      <c r="G45" s="336"/>
      <c r="H45" s="336"/>
      <c r="I45" s="336"/>
      <c r="J45" s="336"/>
      <c r="K45" s="216"/>
    </row>
    <row r="46" spans="2:11" ht="15" customHeight="1">
      <c r="B46" s="219"/>
      <c r="C46" s="220"/>
      <c r="D46" s="220"/>
      <c r="E46" s="336" t="s">
        <v>669</v>
      </c>
      <c r="F46" s="336"/>
      <c r="G46" s="336"/>
      <c r="H46" s="336"/>
      <c r="I46" s="336"/>
      <c r="J46" s="336"/>
      <c r="K46" s="216"/>
    </row>
    <row r="47" spans="2:11" ht="15" customHeight="1">
      <c r="B47" s="219"/>
      <c r="C47" s="220"/>
      <c r="D47" s="220"/>
      <c r="E47" s="336" t="s">
        <v>670</v>
      </c>
      <c r="F47" s="336"/>
      <c r="G47" s="336"/>
      <c r="H47" s="336"/>
      <c r="I47" s="336"/>
      <c r="J47" s="336"/>
      <c r="K47" s="216"/>
    </row>
    <row r="48" spans="2:11" ht="15" customHeight="1">
      <c r="B48" s="219"/>
      <c r="C48" s="220"/>
      <c r="D48" s="220"/>
      <c r="E48" s="336" t="s">
        <v>671</v>
      </c>
      <c r="F48" s="336"/>
      <c r="G48" s="336"/>
      <c r="H48" s="336"/>
      <c r="I48" s="336"/>
      <c r="J48" s="336"/>
      <c r="K48" s="216"/>
    </row>
    <row r="49" spans="2:11" ht="15" customHeight="1">
      <c r="B49" s="219"/>
      <c r="C49" s="220"/>
      <c r="D49" s="336" t="s">
        <v>672</v>
      </c>
      <c r="E49" s="336"/>
      <c r="F49" s="336"/>
      <c r="G49" s="336"/>
      <c r="H49" s="336"/>
      <c r="I49" s="336"/>
      <c r="J49" s="336"/>
      <c r="K49" s="216"/>
    </row>
    <row r="50" spans="2:11" ht="25.5" customHeight="1">
      <c r="B50" s="215"/>
      <c r="C50" s="340" t="s">
        <v>673</v>
      </c>
      <c r="D50" s="340"/>
      <c r="E50" s="340"/>
      <c r="F50" s="340"/>
      <c r="G50" s="340"/>
      <c r="H50" s="340"/>
      <c r="I50" s="340"/>
      <c r="J50" s="340"/>
      <c r="K50" s="216"/>
    </row>
    <row r="51" spans="2:11" ht="5.25" customHeight="1">
      <c r="B51" s="215"/>
      <c r="C51" s="217"/>
      <c r="D51" s="217"/>
      <c r="E51" s="217"/>
      <c r="F51" s="217"/>
      <c r="G51" s="217"/>
      <c r="H51" s="217"/>
      <c r="I51" s="217"/>
      <c r="J51" s="217"/>
      <c r="K51" s="216"/>
    </row>
    <row r="52" spans="2:11" ht="15" customHeight="1">
      <c r="B52" s="215"/>
      <c r="C52" s="336" t="s">
        <v>674</v>
      </c>
      <c r="D52" s="336"/>
      <c r="E52" s="336"/>
      <c r="F52" s="336"/>
      <c r="G52" s="336"/>
      <c r="H52" s="336"/>
      <c r="I52" s="336"/>
      <c r="J52" s="336"/>
      <c r="K52" s="216"/>
    </row>
    <row r="53" spans="2:11" ht="15" customHeight="1">
      <c r="B53" s="215"/>
      <c r="C53" s="336" t="s">
        <v>675</v>
      </c>
      <c r="D53" s="336"/>
      <c r="E53" s="336"/>
      <c r="F53" s="336"/>
      <c r="G53" s="336"/>
      <c r="H53" s="336"/>
      <c r="I53" s="336"/>
      <c r="J53" s="336"/>
      <c r="K53" s="216"/>
    </row>
    <row r="54" spans="2:11" ht="12.75" customHeight="1">
      <c r="B54" s="215"/>
      <c r="C54" s="218"/>
      <c r="D54" s="218"/>
      <c r="E54" s="218"/>
      <c r="F54" s="218"/>
      <c r="G54" s="218"/>
      <c r="H54" s="218"/>
      <c r="I54" s="218"/>
      <c r="J54" s="218"/>
      <c r="K54" s="216"/>
    </row>
    <row r="55" spans="2:11" ht="15" customHeight="1">
      <c r="B55" s="215"/>
      <c r="C55" s="336" t="s">
        <v>676</v>
      </c>
      <c r="D55" s="336"/>
      <c r="E55" s="336"/>
      <c r="F55" s="336"/>
      <c r="G55" s="336"/>
      <c r="H55" s="336"/>
      <c r="I55" s="336"/>
      <c r="J55" s="336"/>
      <c r="K55" s="216"/>
    </row>
    <row r="56" spans="2:11" ht="15" customHeight="1">
      <c r="B56" s="215"/>
      <c r="C56" s="220"/>
      <c r="D56" s="336" t="s">
        <v>677</v>
      </c>
      <c r="E56" s="336"/>
      <c r="F56" s="336"/>
      <c r="G56" s="336"/>
      <c r="H56" s="336"/>
      <c r="I56" s="336"/>
      <c r="J56" s="336"/>
      <c r="K56" s="216"/>
    </row>
    <row r="57" spans="2:11" ht="15" customHeight="1">
      <c r="B57" s="215"/>
      <c r="C57" s="220"/>
      <c r="D57" s="336" t="s">
        <v>678</v>
      </c>
      <c r="E57" s="336"/>
      <c r="F57" s="336"/>
      <c r="G57" s="336"/>
      <c r="H57" s="336"/>
      <c r="I57" s="336"/>
      <c r="J57" s="336"/>
      <c r="K57" s="216"/>
    </row>
    <row r="58" spans="2:11" ht="15" customHeight="1">
      <c r="B58" s="215"/>
      <c r="C58" s="220"/>
      <c r="D58" s="336" t="s">
        <v>679</v>
      </c>
      <c r="E58" s="336"/>
      <c r="F58" s="336"/>
      <c r="G58" s="336"/>
      <c r="H58" s="336"/>
      <c r="I58" s="336"/>
      <c r="J58" s="336"/>
      <c r="K58" s="216"/>
    </row>
    <row r="59" spans="2:11" ht="15" customHeight="1">
      <c r="B59" s="215"/>
      <c r="C59" s="220"/>
      <c r="D59" s="336" t="s">
        <v>680</v>
      </c>
      <c r="E59" s="336"/>
      <c r="F59" s="336"/>
      <c r="G59" s="336"/>
      <c r="H59" s="336"/>
      <c r="I59" s="336"/>
      <c r="J59" s="336"/>
      <c r="K59" s="216"/>
    </row>
    <row r="60" spans="2:11" ht="15" customHeight="1">
      <c r="B60" s="215"/>
      <c r="C60" s="220"/>
      <c r="D60" s="337" t="s">
        <v>681</v>
      </c>
      <c r="E60" s="337"/>
      <c r="F60" s="337"/>
      <c r="G60" s="337"/>
      <c r="H60" s="337"/>
      <c r="I60" s="337"/>
      <c r="J60" s="337"/>
      <c r="K60" s="216"/>
    </row>
    <row r="61" spans="2:11" ht="15" customHeight="1">
      <c r="B61" s="215"/>
      <c r="C61" s="220"/>
      <c r="D61" s="336" t="s">
        <v>682</v>
      </c>
      <c r="E61" s="336"/>
      <c r="F61" s="336"/>
      <c r="G61" s="336"/>
      <c r="H61" s="336"/>
      <c r="I61" s="336"/>
      <c r="J61" s="336"/>
      <c r="K61" s="216"/>
    </row>
    <row r="62" spans="2:11" ht="12.75" customHeight="1">
      <c r="B62" s="215"/>
      <c r="C62" s="220"/>
      <c r="D62" s="220"/>
      <c r="E62" s="223"/>
      <c r="F62" s="220"/>
      <c r="G62" s="220"/>
      <c r="H62" s="220"/>
      <c r="I62" s="220"/>
      <c r="J62" s="220"/>
      <c r="K62" s="216"/>
    </row>
    <row r="63" spans="2:11" ht="15" customHeight="1">
      <c r="B63" s="215"/>
      <c r="C63" s="220"/>
      <c r="D63" s="336" t="s">
        <v>683</v>
      </c>
      <c r="E63" s="336"/>
      <c r="F63" s="336"/>
      <c r="G63" s="336"/>
      <c r="H63" s="336"/>
      <c r="I63" s="336"/>
      <c r="J63" s="336"/>
      <c r="K63" s="216"/>
    </row>
    <row r="64" spans="2:11" ht="15" customHeight="1">
      <c r="B64" s="215"/>
      <c r="C64" s="220"/>
      <c r="D64" s="337" t="s">
        <v>684</v>
      </c>
      <c r="E64" s="337"/>
      <c r="F64" s="337"/>
      <c r="G64" s="337"/>
      <c r="H64" s="337"/>
      <c r="I64" s="337"/>
      <c r="J64" s="337"/>
      <c r="K64" s="216"/>
    </row>
    <row r="65" spans="2:11" ht="15" customHeight="1">
      <c r="B65" s="215"/>
      <c r="C65" s="220"/>
      <c r="D65" s="336" t="s">
        <v>685</v>
      </c>
      <c r="E65" s="336"/>
      <c r="F65" s="336"/>
      <c r="G65" s="336"/>
      <c r="H65" s="336"/>
      <c r="I65" s="336"/>
      <c r="J65" s="336"/>
      <c r="K65" s="216"/>
    </row>
    <row r="66" spans="2:11" ht="15" customHeight="1">
      <c r="B66" s="215"/>
      <c r="C66" s="220"/>
      <c r="D66" s="336" t="s">
        <v>686</v>
      </c>
      <c r="E66" s="336"/>
      <c r="F66" s="336"/>
      <c r="G66" s="336"/>
      <c r="H66" s="336"/>
      <c r="I66" s="336"/>
      <c r="J66" s="336"/>
      <c r="K66" s="216"/>
    </row>
    <row r="67" spans="2:11" ht="15" customHeight="1">
      <c r="B67" s="215"/>
      <c r="C67" s="220"/>
      <c r="D67" s="336" t="s">
        <v>687</v>
      </c>
      <c r="E67" s="336"/>
      <c r="F67" s="336"/>
      <c r="G67" s="336"/>
      <c r="H67" s="336"/>
      <c r="I67" s="336"/>
      <c r="J67" s="336"/>
      <c r="K67" s="216"/>
    </row>
    <row r="68" spans="2:11" ht="15" customHeight="1">
      <c r="B68" s="215"/>
      <c r="C68" s="220"/>
      <c r="D68" s="336" t="s">
        <v>688</v>
      </c>
      <c r="E68" s="336"/>
      <c r="F68" s="336"/>
      <c r="G68" s="336"/>
      <c r="H68" s="336"/>
      <c r="I68" s="336"/>
      <c r="J68" s="336"/>
      <c r="K68" s="216"/>
    </row>
    <row r="69" spans="2:11" ht="12.75" customHeight="1">
      <c r="B69" s="224"/>
      <c r="C69" s="225"/>
      <c r="D69" s="225"/>
      <c r="E69" s="225"/>
      <c r="F69" s="225"/>
      <c r="G69" s="225"/>
      <c r="H69" s="225"/>
      <c r="I69" s="225"/>
      <c r="J69" s="225"/>
      <c r="K69" s="226"/>
    </row>
    <row r="70" spans="2:11" ht="18.75" customHeight="1">
      <c r="B70" s="227"/>
      <c r="C70" s="227"/>
      <c r="D70" s="227"/>
      <c r="E70" s="227"/>
      <c r="F70" s="227"/>
      <c r="G70" s="227"/>
      <c r="H70" s="227"/>
      <c r="I70" s="227"/>
      <c r="J70" s="227"/>
      <c r="K70" s="228"/>
    </row>
    <row r="71" spans="2:11" ht="18.75" customHeight="1">
      <c r="B71" s="228"/>
      <c r="C71" s="228"/>
      <c r="D71" s="228"/>
      <c r="E71" s="228"/>
      <c r="F71" s="228"/>
      <c r="G71" s="228"/>
      <c r="H71" s="228"/>
      <c r="I71" s="228"/>
      <c r="J71" s="228"/>
      <c r="K71" s="228"/>
    </row>
    <row r="72" spans="2:11" ht="7.5" customHeight="1">
      <c r="B72" s="229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ht="45" customHeight="1">
      <c r="B73" s="232"/>
      <c r="C73" s="338" t="s">
        <v>87</v>
      </c>
      <c r="D73" s="338"/>
      <c r="E73" s="338"/>
      <c r="F73" s="338"/>
      <c r="G73" s="338"/>
      <c r="H73" s="338"/>
      <c r="I73" s="338"/>
      <c r="J73" s="338"/>
      <c r="K73" s="233"/>
    </row>
    <row r="74" spans="2:11" ht="17.25" customHeight="1">
      <c r="B74" s="232"/>
      <c r="C74" s="234" t="s">
        <v>689</v>
      </c>
      <c r="D74" s="234"/>
      <c r="E74" s="234"/>
      <c r="F74" s="234" t="s">
        <v>690</v>
      </c>
      <c r="G74" s="235"/>
      <c r="H74" s="234" t="s">
        <v>124</v>
      </c>
      <c r="I74" s="234" t="s">
        <v>59</v>
      </c>
      <c r="J74" s="234" t="s">
        <v>691</v>
      </c>
      <c r="K74" s="233"/>
    </row>
    <row r="75" spans="2:11" ht="17.25" customHeight="1">
      <c r="B75" s="232"/>
      <c r="C75" s="236" t="s">
        <v>692</v>
      </c>
      <c r="D75" s="236"/>
      <c r="E75" s="236"/>
      <c r="F75" s="237" t="s">
        <v>693</v>
      </c>
      <c r="G75" s="238"/>
      <c r="H75" s="236"/>
      <c r="I75" s="236"/>
      <c r="J75" s="236" t="s">
        <v>694</v>
      </c>
      <c r="K75" s="233"/>
    </row>
    <row r="76" spans="2:11" ht="5.25" customHeight="1">
      <c r="B76" s="232"/>
      <c r="C76" s="239"/>
      <c r="D76" s="239"/>
      <c r="E76" s="239"/>
      <c r="F76" s="239"/>
      <c r="G76" s="240"/>
      <c r="H76" s="239"/>
      <c r="I76" s="239"/>
      <c r="J76" s="239"/>
      <c r="K76" s="233"/>
    </row>
    <row r="77" spans="2:11" ht="15" customHeight="1">
      <c r="B77" s="232"/>
      <c r="C77" s="222" t="s">
        <v>55</v>
      </c>
      <c r="D77" s="239"/>
      <c r="E77" s="239"/>
      <c r="F77" s="241" t="s">
        <v>695</v>
      </c>
      <c r="G77" s="240"/>
      <c r="H77" s="222" t="s">
        <v>696</v>
      </c>
      <c r="I77" s="222" t="s">
        <v>697</v>
      </c>
      <c r="J77" s="222">
        <v>20</v>
      </c>
      <c r="K77" s="233"/>
    </row>
    <row r="78" spans="2:11" ht="15" customHeight="1">
      <c r="B78" s="232"/>
      <c r="C78" s="222" t="s">
        <v>698</v>
      </c>
      <c r="D78" s="222"/>
      <c r="E78" s="222"/>
      <c r="F78" s="241" t="s">
        <v>695</v>
      </c>
      <c r="G78" s="240"/>
      <c r="H78" s="222" t="s">
        <v>699</v>
      </c>
      <c r="I78" s="222" t="s">
        <v>697</v>
      </c>
      <c r="J78" s="222">
        <v>120</v>
      </c>
      <c r="K78" s="233"/>
    </row>
    <row r="79" spans="2:11" ht="15" customHeight="1">
      <c r="B79" s="242"/>
      <c r="C79" s="222" t="s">
        <v>700</v>
      </c>
      <c r="D79" s="222"/>
      <c r="E79" s="222"/>
      <c r="F79" s="241" t="s">
        <v>701</v>
      </c>
      <c r="G79" s="240"/>
      <c r="H79" s="222" t="s">
        <v>702</v>
      </c>
      <c r="I79" s="222" t="s">
        <v>697</v>
      </c>
      <c r="J79" s="222">
        <v>50</v>
      </c>
      <c r="K79" s="233"/>
    </row>
    <row r="80" spans="2:11" ht="15" customHeight="1">
      <c r="B80" s="242"/>
      <c r="C80" s="222" t="s">
        <v>703</v>
      </c>
      <c r="D80" s="222"/>
      <c r="E80" s="222"/>
      <c r="F80" s="241" t="s">
        <v>695</v>
      </c>
      <c r="G80" s="240"/>
      <c r="H80" s="222" t="s">
        <v>704</v>
      </c>
      <c r="I80" s="222" t="s">
        <v>705</v>
      </c>
      <c r="J80" s="222"/>
      <c r="K80" s="233"/>
    </row>
    <row r="81" spans="2:11" ht="15" customHeight="1">
      <c r="B81" s="242"/>
      <c r="C81" s="243" t="s">
        <v>706</v>
      </c>
      <c r="D81" s="243"/>
      <c r="E81" s="243"/>
      <c r="F81" s="244" t="s">
        <v>701</v>
      </c>
      <c r="G81" s="243"/>
      <c r="H81" s="243" t="s">
        <v>707</v>
      </c>
      <c r="I81" s="243" t="s">
        <v>697</v>
      </c>
      <c r="J81" s="243">
        <v>15</v>
      </c>
      <c r="K81" s="233"/>
    </row>
    <row r="82" spans="2:11" ht="15" customHeight="1">
      <c r="B82" s="242"/>
      <c r="C82" s="243" t="s">
        <v>708</v>
      </c>
      <c r="D82" s="243"/>
      <c r="E82" s="243"/>
      <c r="F82" s="244" t="s">
        <v>701</v>
      </c>
      <c r="G82" s="243"/>
      <c r="H82" s="243" t="s">
        <v>709</v>
      </c>
      <c r="I82" s="243" t="s">
        <v>697</v>
      </c>
      <c r="J82" s="243">
        <v>15</v>
      </c>
      <c r="K82" s="233"/>
    </row>
    <row r="83" spans="2:11" ht="15" customHeight="1">
      <c r="B83" s="242"/>
      <c r="C83" s="243" t="s">
        <v>710</v>
      </c>
      <c r="D83" s="243"/>
      <c r="E83" s="243"/>
      <c r="F83" s="244" t="s">
        <v>701</v>
      </c>
      <c r="G83" s="243"/>
      <c r="H83" s="243" t="s">
        <v>711</v>
      </c>
      <c r="I83" s="243" t="s">
        <v>697</v>
      </c>
      <c r="J83" s="243">
        <v>20</v>
      </c>
      <c r="K83" s="233"/>
    </row>
    <row r="84" spans="2:11" ht="15" customHeight="1">
      <c r="B84" s="242"/>
      <c r="C84" s="243" t="s">
        <v>712</v>
      </c>
      <c r="D84" s="243"/>
      <c r="E84" s="243"/>
      <c r="F84" s="244" t="s">
        <v>701</v>
      </c>
      <c r="G84" s="243"/>
      <c r="H84" s="243" t="s">
        <v>713</v>
      </c>
      <c r="I84" s="243" t="s">
        <v>697</v>
      </c>
      <c r="J84" s="243">
        <v>20</v>
      </c>
      <c r="K84" s="233"/>
    </row>
    <row r="85" spans="2:11" ht="15" customHeight="1">
      <c r="B85" s="242"/>
      <c r="C85" s="222" t="s">
        <v>714</v>
      </c>
      <c r="D85" s="222"/>
      <c r="E85" s="222"/>
      <c r="F85" s="241" t="s">
        <v>701</v>
      </c>
      <c r="G85" s="240"/>
      <c r="H85" s="222" t="s">
        <v>715</v>
      </c>
      <c r="I85" s="222" t="s">
        <v>697</v>
      </c>
      <c r="J85" s="222">
        <v>50</v>
      </c>
      <c r="K85" s="233"/>
    </row>
    <row r="86" spans="2:11" ht="15" customHeight="1">
      <c r="B86" s="242"/>
      <c r="C86" s="222" t="s">
        <v>716</v>
      </c>
      <c r="D86" s="222"/>
      <c r="E86" s="222"/>
      <c r="F86" s="241" t="s">
        <v>701</v>
      </c>
      <c r="G86" s="240"/>
      <c r="H86" s="222" t="s">
        <v>717</v>
      </c>
      <c r="I86" s="222" t="s">
        <v>697</v>
      </c>
      <c r="J86" s="222">
        <v>20</v>
      </c>
      <c r="K86" s="233"/>
    </row>
    <row r="87" spans="2:11" ht="15" customHeight="1">
      <c r="B87" s="242"/>
      <c r="C87" s="222" t="s">
        <v>718</v>
      </c>
      <c r="D87" s="222"/>
      <c r="E87" s="222"/>
      <c r="F87" s="241" t="s">
        <v>701</v>
      </c>
      <c r="G87" s="240"/>
      <c r="H87" s="222" t="s">
        <v>719</v>
      </c>
      <c r="I87" s="222" t="s">
        <v>697</v>
      </c>
      <c r="J87" s="222">
        <v>20</v>
      </c>
      <c r="K87" s="233"/>
    </row>
    <row r="88" spans="2:11" ht="15" customHeight="1">
      <c r="B88" s="242"/>
      <c r="C88" s="222" t="s">
        <v>720</v>
      </c>
      <c r="D88" s="222"/>
      <c r="E88" s="222"/>
      <c r="F88" s="241" t="s">
        <v>701</v>
      </c>
      <c r="G88" s="240"/>
      <c r="H88" s="222" t="s">
        <v>721</v>
      </c>
      <c r="I88" s="222" t="s">
        <v>697</v>
      </c>
      <c r="J88" s="222">
        <v>50</v>
      </c>
      <c r="K88" s="233"/>
    </row>
    <row r="89" spans="2:11" ht="15" customHeight="1">
      <c r="B89" s="242"/>
      <c r="C89" s="222" t="s">
        <v>722</v>
      </c>
      <c r="D89" s="222"/>
      <c r="E89" s="222"/>
      <c r="F89" s="241" t="s">
        <v>701</v>
      </c>
      <c r="G89" s="240"/>
      <c r="H89" s="222" t="s">
        <v>722</v>
      </c>
      <c r="I89" s="222" t="s">
        <v>697</v>
      </c>
      <c r="J89" s="222">
        <v>50</v>
      </c>
      <c r="K89" s="233"/>
    </row>
    <row r="90" spans="2:11" ht="15" customHeight="1">
      <c r="B90" s="242"/>
      <c r="C90" s="222" t="s">
        <v>129</v>
      </c>
      <c r="D90" s="222"/>
      <c r="E90" s="222"/>
      <c r="F90" s="241" t="s">
        <v>701</v>
      </c>
      <c r="G90" s="240"/>
      <c r="H90" s="222" t="s">
        <v>723</v>
      </c>
      <c r="I90" s="222" t="s">
        <v>697</v>
      </c>
      <c r="J90" s="222">
        <v>255</v>
      </c>
      <c r="K90" s="233"/>
    </row>
    <row r="91" spans="2:11" ht="15" customHeight="1">
      <c r="B91" s="242"/>
      <c r="C91" s="222" t="s">
        <v>724</v>
      </c>
      <c r="D91" s="222"/>
      <c r="E91" s="222"/>
      <c r="F91" s="241" t="s">
        <v>695</v>
      </c>
      <c r="G91" s="240"/>
      <c r="H91" s="222" t="s">
        <v>725</v>
      </c>
      <c r="I91" s="222" t="s">
        <v>726</v>
      </c>
      <c r="J91" s="222"/>
      <c r="K91" s="233"/>
    </row>
    <row r="92" spans="2:11" ht="15" customHeight="1">
      <c r="B92" s="242"/>
      <c r="C92" s="222" t="s">
        <v>727</v>
      </c>
      <c r="D92" s="222"/>
      <c r="E92" s="222"/>
      <c r="F92" s="241" t="s">
        <v>695</v>
      </c>
      <c r="G92" s="240"/>
      <c r="H92" s="222" t="s">
        <v>728</v>
      </c>
      <c r="I92" s="222" t="s">
        <v>729</v>
      </c>
      <c r="J92" s="222"/>
      <c r="K92" s="233"/>
    </row>
    <row r="93" spans="2:11" ht="15" customHeight="1">
      <c r="B93" s="242"/>
      <c r="C93" s="222" t="s">
        <v>730</v>
      </c>
      <c r="D93" s="222"/>
      <c r="E93" s="222"/>
      <c r="F93" s="241" t="s">
        <v>695</v>
      </c>
      <c r="G93" s="240"/>
      <c r="H93" s="222" t="s">
        <v>730</v>
      </c>
      <c r="I93" s="222" t="s">
        <v>729</v>
      </c>
      <c r="J93" s="222"/>
      <c r="K93" s="233"/>
    </row>
    <row r="94" spans="2:11" ht="15" customHeight="1">
      <c r="B94" s="242"/>
      <c r="C94" s="222" t="s">
        <v>40</v>
      </c>
      <c r="D94" s="222"/>
      <c r="E94" s="222"/>
      <c r="F94" s="241" t="s">
        <v>695</v>
      </c>
      <c r="G94" s="240"/>
      <c r="H94" s="222" t="s">
        <v>731</v>
      </c>
      <c r="I94" s="222" t="s">
        <v>729</v>
      </c>
      <c r="J94" s="222"/>
      <c r="K94" s="233"/>
    </row>
    <row r="95" spans="2:11" ht="15" customHeight="1">
      <c r="B95" s="242"/>
      <c r="C95" s="222" t="s">
        <v>50</v>
      </c>
      <c r="D95" s="222"/>
      <c r="E95" s="222"/>
      <c r="F95" s="241" t="s">
        <v>695</v>
      </c>
      <c r="G95" s="240"/>
      <c r="H95" s="222" t="s">
        <v>732</v>
      </c>
      <c r="I95" s="222" t="s">
        <v>729</v>
      </c>
      <c r="J95" s="222"/>
      <c r="K95" s="233"/>
    </row>
    <row r="96" spans="2:11" ht="15" customHeight="1">
      <c r="B96" s="245"/>
      <c r="C96" s="246"/>
      <c r="D96" s="246"/>
      <c r="E96" s="246"/>
      <c r="F96" s="246"/>
      <c r="G96" s="246"/>
      <c r="H96" s="246"/>
      <c r="I96" s="246"/>
      <c r="J96" s="246"/>
      <c r="K96" s="247"/>
    </row>
    <row r="97" spans="2:11" ht="18.75" customHeight="1">
      <c r="B97" s="248"/>
      <c r="C97" s="249"/>
      <c r="D97" s="249"/>
      <c r="E97" s="249"/>
      <c r="F97" s="249"/>
      <c r="G97" s="249"/>
      <c r="H97" s="249"/>
      <c r="I97" s="249"/>
      <c r="J97" s="249"/>
      <c r="K97" s="248"/>
    </row>
    <row r="98" spans="2:11" ht="18.75" customHeight="1">
      <c r="B98" s="228"/>
      <c r="C98" s="228"/>
      <c r="D98" s="228"/>
      <c r="E98" s="228"/>
      <c r="F98" s="228"/>
      <c r="G98" s="228"/>
      <c r="H98" s="228"/>
      <c r="I98" s="228"/>
      <c r="J98" s="228"/>
      <c r="K98" s="228"/>
    </row>
    <row r="99" spans="2:11" ht="7.5" customHeight="1">
      <c r="B99" s="229"/>
      <c r="C99" s="230"/>
      <c r="D99" s="230"/>
      <c r="E99" s="230"/>
      <c r="F99" s="230"/>
      <c r="G99" s="230"/>
      <c r="H99" s="230"/>
      <c r="I99" s="230"/>
      <c r="J99" s="230"/>
      <c r="K99" s="231"/>
    </row>
    <row r="100" spans="2:11" ht="45" customHeight="1">
      <c r="B100" s="232"/>
      <c r="C100" s="338" t="s">
        <v>733</v>
      </c>
      <c r="D100" s="338"/>
      <c r="E100" s="338"/>
      <c r="F100" s="338"/>
      <c r="G100" s="338"/>
      <c r="H100" s="338"/>
      <c r="I100" s="338"/>
      <c r="J100" s="338"/>
      <c r="K100" s="233"/>
    </row>
    <row r="101" spans="2:11" ht="17.25" customHeight="1">
      <c r="B101" s="232"/>
      <c r="C101" s="234" t="s">
        <v>689</v>
      </c>
      <c r="D101" s="234"/>
      <c r="E101" s="234"/>
      <c r="F101" s="234" t="s">
        <v>690</v>
      </c>
      <c r="G101" s="235"/>
      <c r="H101" s="234" t="s">
        <v>124</v>
      </c>
      <c r="I101" s="234" t="s">
        <v>59</v>
      </c>
      <c r="J101" s="234" t="s">
        <v>691</v>
      </c>
      <c r="K101" s="233"/>
    </row>
    <row r="102" spans="2:11" ht="17.25" customHeight="1">
      <c r="B102" s="232"/>
      <c r="C102" s="236" t="s">
        <v>692</v>
      </c>
      <c r="D102" s="236"/>
      <c r="E102" s="236"/>
      <c r="F102" s="237" t="s">
        <v>693</v>
      </c>
      <c r="G102" s="238"/>
      <c r="H102" s="236"/>
      <c r="I102" s="236"/>
      <c r="J102" s="236" t="s">
        <v>694</v>
      </c>
      <c r="K102" s="233"/>
    </row>
    <row r="103" spans="2:11" ht="5.25" customHeight="1">
      <c r="B103" s="232"/>
      <c r="C103" s="234"/>
      <c r="D103" s="234"/>
      <c r="E103" s="234"/>
      <c r="F103" s="234"/>
      <c r="G103" s="250"/>
      <c r="H103" s="234"/>
      <c r="I103" s="234"/>
      <c r="J103" s="234"/>
      <c r="K103" s="233"/>
    </row>
    <row r="104" spans="2:11" ht="15" customHeight="1">
      <c r="B104" s="232"/>
      <c r="C104" s="222" t="s">
        <v>55</v>
      </c>
      <c r="D104" s="239"/>
      <c r="E104" s="239"/>
      <c r="F104" s="241" t="s">
        <v>695</v>
      </c>
      <c r="G104" s="250"/>
      <c r="H104" s="222" t="s">
        <v>734</v>
      </c>
      <c r="I104" s="222" t="s">
        <v>697</v>
      </c>
      <c r="J104" s="222">
        <v>20</v>
      </c>
      <c r="K104" s="233"/>
    </row>
    <row r="105" spans="2:11" ht="15" customHeight="1">
      <c r="B105" s="232"/>
      <c r="C105" s="222" t="s">
        <v>698</v>
      </c>
      <c r="D105" s="222"/>
      <c r="E105" s="222"/>
      <c r="F105" s="241" t="s">
        <v>695</v>
      </c>
      <c r="G105" s="222"/>
      <c r="H105" s="222" t="s">
        <v>734</v>
      </c>
      <c r="I105" s="222" t="s">
        <v>697</v>
      </c>
      <c r="J105" s="222">
        <v>120</v>
      </c>
      <c r="K105" s="233"/>
    </row>
    <row r="106" spans="2:11" ht="15" customHeight="1">
      <c r="B106" s="242"/>
      <c r="C106" s="222" t="s">
        <v>700</v>
      </c>
      <c r="D106" s="222"/>
      <c r="E106" s="222"/>
      <c r="F106" s="241" t="s">
        <v>701</v>
      </c>
      <c r="G106" s="222"/>
      <c r="H106" s="222" t="s">
        <v>734</v>
      </c>
      <c r="I106" s="222" t="s">
        <v>697</v>
      </c>
      <c r="J106" s="222">
        <v>50</v>
      </c>
      <c r="K106" s="233"/>
    </row>
    <row r="107" spans="2:11" ht="15" customHeight="1">
      <c r="B107" s="242"/>
      <c r="C107" s="222" t="s">
        <v>703</v>
      </c>
      <c r="D107" s="222"/>
      <c r="E107" s="222"/>
      <c r="F107" s="241" t="s">
        <v>695</v>
      </c>
      <c r="G107" s="222"/>
      <c r="H107" s="222" t="s">
        <v>734</v>
      </c>
      <c r="I107" s="222" t="s">
        <v>705</v>
      </c>
      <c r="J107" s="222"/>
      <c r="K107" s="233"/>
    </row>
    <row r="108" spans="2:11" ht="15" customHeight="1">
      <c r="B108" s="242"/>
      <c r="C108" s="222" t="s">
        <v>714</v>
      </c>
      <c r="D108" s="222"/>
      <c r="E108" s="222"/>
      <c r="F108" s="241" t="s">
        <v>701</v>
      </c>
      <c r="G108" s="222"/>
      <c r="H108" s="222" t="s">
        <v>734</v>
      </c>
      <c r="I108" s="222" t="s">
        <v>697</v>
      </c>
      <c r="J108" s="222">
        <v>50</v>
      </c>
      <c r="K108" s="233"/>
    </row>
    <row r="109" spans="2:11" ht="15" customHeight="1">
      <c r="B109" s="242"/>
      <c r="C109" s="222" t="s">
        <v>722</v>
      </c>
      <c r="D109" s="222"/>
      <c r="E109" s="222"/>
      <c r="F109" s="241" t="s">
        <v>701</v>
      </c>
      <c r="G109" s="222"/>
      <c r="H109" s="222" t="s">
        <v>734</v>
      </c>
      <c r="I109" s="222" t="s">
        <v>697</v>
      </c>
      <c r="J109" s="222">
        <v>50</v>
      </c>
      <c r="K109" s="233"/>
    </row>
    <row r="110" spans="2:11" ht="15" customHeight="1">
      <c r="B110" s="242"/>
      <c r="C110" s="222" t="s">
        <v>720</v>
      </c>
      <c r="D110" s="222"/>
      <c r="E110" s="222"/>
      <c r="F110" s="241" t="s">
        <v>701</v>
      </c>
      <c r="G110" s="222"/>
      <c r="H110" s="222" t="s">
        <v>734</v>
      </c>
      <c r="I110" s="222" t="s">
        <v>697</v>
      </c>
      <c r="J110" s="222">
        <v>50</v>
      </c>
      <c r="K110" s="233"/>
    </row>
    <row r="111" spans="2:11" ht="15" customHeight="1">
      <c r="B111" s="242"/>
      <c r="C111" s="222" t="s">
        <v>55</v>
      </c>
      <c r="D111" s="222"/>
      <c r="E111" s="222"/>
      <c r="F111" s="241" t="s">
        <v>695</v>
      </c>
      <c r="G111" s="222"/>
      <c r="H111" s="222" t="s">
        <v>735</v>
      </c>
      <c r="I111" s="222" t="s">
        <v>697</v>
      </c>
      <c r="J111" s="222">
        <v>20</v>
      </c>
      <c r="K111" s="233"/>
    </row>
    <row r="112" spans="2:11" ht="15" customHeight="1">
      <c r="B112" s="242"/>
      <c r="C112" s="222" t="s">
        <v>736</v>
      </c>
      <c r="D112" s="222"/>
      <c r="E112" s="222"/>
      <c r="F112" s="241" t="s">
        <v>695</v>
      </c>
      <c r="G112" s="222"/>
      <c r="H112" s="222" t="s">
        <v>737</v>
      </c>
      <c r="I112" s="222" t="s">
        <v>697</v>
      </c>
      <c r="J112" s="222">
        <v>120</v>
      </c>
      <c r="K112" s="233"/>
    </row>
    <row r="113" spans="2:11" ht="15" customHeight="1">
      <c r="B113" s="242"/>
      <c r="C113" s="222" t="s">
        <v>40</v>
      </c>
      <c r="D113" s="222"/>
      <c r="E113" s="222"/>
      <c r="F113" s="241" t="s">
        <v>695</v>
      </c>
      <c r="G113" s="222"/>
      <c r="H113" s="222" t="s">
        <v>738</v>
      </c>
      <c r="I113" s="222" t="s">
        <v>729</v>
      </c>
      <c r="J113" s="222"/>
      <c r="K113" s="233"/>
    </row>
    <row r="114" spans="2:11" ht="15" customHeight="1">
      <c r="B114" s="242"/>
      <c r="C114" s="222" t="s">
        <v>50</v>
      </c>
      <c r="D114" s="222"/>
      <c r="E114" s="222"/>
      <c r="F114" s="241" t="s">
        <v>695</v>
      </c>
      <c r="G114" s="222"/>
      <c r="H114" s="222" t="s">
        <v>739</v>
      </c>
      <c r="I114" s="222" t="s">
        <v>729</v>
      </c>
      <c r="J114" s="222"/>
      <c r="K114" s="233"/>
    </row>
    <row r="115" spans="2:11" ht="15" customHeight="1">
      <c r="B115" s="242"/>
      <c r="C115" s="222" t="s">
        <v>59</v>
      </c>
      <c r="D115" s="222"/>
      <c r="E115" s="222"/>
      <c r="F115" s="241" t="s">
        <v>695</v>
      </c>
      <c r="G115" s="222"/>
      <c r="H115" s="222" t="s">
        <v>740</v>
      </c>
      <c r="I115" s="222" t="s">
        <v>741</v>
      </c>
      <c r="J115" s="222"/>
      <c r="K115" s="233"/>
    </row>
    <row r="116" spans="2:11" ht="15" customHeight="1">
      <c r="B116" s="245"/>
      <c r="C116" s="251"/>
      <c r="D116" s="251"/>
      <c r="E116" s="251"/>
      <c r="F116" s="251"/>
      <c r="G116" s="251"/>
      <c r="H116" s="251"/>
      <c r="I116" s="251"/>
      <c r="J116" s="251"/>
      <c r="K116" s="247"/>
    </row>
    <row r="117" spans="2:11" ht="18.75" customHeight="1">
      <c r="B117" s="252"/>
      <c r="C117" s="218"/>
      <c r="D117" s="218"/>
      <c r="E117" s="218"/>
      <c r="F117" s="253"/>
      <c r="G117" s="218"/>
      <c r="H117" s="218"/>
      <c r="I117" s="218"/>
      <c r="J117" s="218"/>
      <c r="K117" s="252"/>
    </row>
    <row r="118" spans="2:11" ht="18.75" customHeight="1">
      <c r="B118" s="228"/>
      <c r="C118" s="228"/>
      <c r="D118" s="228"/>
      <c r="E118" s="228"/>
      <c r="F118" s="228"/>
      <c r="G118" s="228"/>
      <c r="H118" s="228"/>
      <c r="I118" s="228"/>
      <c r="J118" s="228"/>
      <c r="K118" s="228"/>
    </row>
    <row r="119" spans="2:11" ht="7.5" customHeight="1">
      <c r="B119" s="254"/>
      <c r="C119" s="255"/>
      <c r="D119" s="255"/>
      <c r="E119" s="255"/>
      <c r="F119" s="255"/>
      <c r="G119" s="255"/>
      <c r="H119" s="255"/>
      <c r="I119" s="255"/>
      <c r="J119" s="255"/>
      <c r="K119" s="256"/>
    </row>
    <row r="120" spans="2:11" ht="45" customHeight="1">
      <c r="B120" s="257"/>
      <c r="C120" s="333" t="s">
        <v>742</v>
      </c>
      <c r="D120" s="333"/>
      <c r="E120" s="333"/>
      <c r="F120" s="333"/>
      <c r="G120" s="333"/>
      <c r="H120" s="333"/>
      <c r="I120" s="333"/>
      <c r="J120" s="333"/>
      <c r="K120" s="258"/>
    </row>
    <row r="121" spans="2:11" ht="17.25" customHeight="1">
      <c r="B121" s="259"/>
      <c r="C121" s="234" t="s">
        <v>689</v>
      </c>
      <c r="D121" s="234"/>
      <c r="E121" s="234"/>
      <c r="F121" s="234" t="s">
        <v>690</v>
      </c>
      <c r="G121" s="235"/>
      <c r="H121" s="234" t="s">
        <v>124</v>
      </c>
      <c r="I121" s="234" t="s">
        <v>59</v>
      </c>
      <c r="J121" s="234" t="s">
        <v>691</v>
      </c>
      <c r="K121" s="260"/>
    </row>
    <row r="122" spans="2:11" ht="17.25" customHeight="1">
      <c r="B122" s="259"/>
      <c r="C122" s="236" t="s">
        <v>692</v>
      </c>
      <c r="D122" s="236"/>
      <c r="E122" s="236"/>
      <c r="F122" s="237" t="s">
        <v>693</v>
      </c>
      <c r="G122" s="238"/>
      <c r="H122" s="236"/>
      <c r="I122" s="236"/>
      <c r="J122" s="236" t="s">
        <v>694</v>
      </c>
      <c r="K122" s="260"/>
    </row>
    <row r="123" spans="2:11" ht="5.25" customHeight="1">
      <c r="B123" s="261"/>
      <c r="C123" s="239"/>
      <c r="D123" s="239"/>
      <c r="E123" s="239"/>
      <c r="F123" s="239"/>
      <c r="G123" s="222"/>
      <c r="H123" s="239"/>
      <c r="I123" s="239"/>
      <c r="J123" s="239"/>
      <c r="K123" s="262"/>
    </row>
    <row r="124" spans="2:11" ht="15" customHeight="1">
      <c r="B124" s="261"/>
      <c r="C124" s="222" t="s">
        <v>698</v>
      </c>
      <c r="D124" s="239"/>
      <c r="E124" s="239"/>
      <c r="F124" s="241" t="s">
        <v>695</v>
      </c>
      <c r="G124" s="222"/>
      <c r="H124" s="222" t="s">
        <v>734</v>
      </c>
      <c r="I124" s="222" t="s">
        <v>697</v>
      </c>
      <c r="J124" s="222">
        <v>120</v>
      </c>
      <c r="K124" s="263"/>
    </row>
    <row r="125" spans="2:11" ht="15" customHeight="1">
      <c r="B125" s="261"/>
      <c r="C125" s="222" t="s">
        <v>743</v>
      </c>
      <c r="D125" s="222"/>
      <c r="E125" s="222"/>
      <c r="F125" s="241" t="s">
        <v>695</v>
      </c>
      <c r="G125" s="222"/>
      <c r="H125" s="222" t="s">
        <v>744</v>
      </c>
      <c r="I125" s="222" t="s">
        <v>697</v>
      </c>
      <c r="J125" s="222" t="s">
        <v>745</v>
      </c>
      <c r="K125" s="263"/>
    </row>
    <row r="126" spans="2:11" ht="15" customHeight="1">
      <c r="B126" s="261"/>
      <c r="C126" s="222" t="s">
        <v>644</v>
      </c>
      <c r="D126" s="222"/>
      <c r="E126" s="222"/>
      <c r="F126" s="241" t="s">
        <v>695</v>
      </c>
      <c r="G126" s="222"/>
      <c r="H126" s="222" t="s">
        <v>746</v>
      </c>
      <c r="I126" s="222" t="s">
        <v>697</v>
      </c>
      <c r="J126" s="222" t="s">
        <v>745</v>
      </c>
      <c r="K126" s="263"/>
    </row>
    <row r="127" spans="2:11" ht="15" customHeight="1">
      <c r="B127" s="261"/>
      <c r="C127" s="222" t="s">
        <v>706</v>
      </c>
      <c r="D127" s="222"/>
      <c r="E127" s="222"/>
      <c r="F127" s="241" t="s">
        <v>701</v>
      </c>
      <c r="G127" s="222"/>
      <c r="H127" s="222" t="s">
        <v>707</v>
      </c>
      <c r="I127" s="222" t="s">
        <v>697</v>
      </c>
      <c r="J127" s="222">
        <v>15</v>
      </c>
      <c r="K127" s="263"/>
    </row>
    <row r="128" spans="2:11" ht="15" customHeight="1">
      <c r="B128" s="261"/>
      <c r="C128" s="243" t="s">
        <v>708</v>
      </c>
      <c r="D128" s="243"/>
      <c r="E128" s="243"/>
      <c r="F128" s="244" t="s">
        <v>701</v>
      </c>
      <c r="G128" s="243"/>
      <c r="H128" s="243" t="s">
        <v>709</v>
      </c>
      <c r="I128" s="243" t="s">
        <v>697</v>
      </c>
      <c r="J128" s="243">
        <v>15</v>
      </c>
      <c r="K128" s="263"/>
    </row>
    <row r="129" spans="2:11" ht="15" customHeight="1">
      <c r="B129" s="261"/>
      <c r="C129" s="243" t="s">
        <v>710</v>
      </c>
      <c r="D129" s="243"/>
      <c r="E129" s="243"/>
      <c r="F129" s="244" t="s">
        <v>701</v>
      </c>
      <c r="G129" s="243"/>
      <c r="H129" s="243" t="s">
        <v>711</v>
      </c>
      <c r="I129" s="243" t="s">
        <v>697</v>
      </c>
      <c r="J129" s="243">
        <v>20</v>
      </c>
      <c r="K129" s="263"/>
    </row>
    <row r="130" spans="2:11" ht="15" customHeight="1">
      <c r="B130" s="261"/>
      <c r="C130" s="243" t="s">
        <v>712</v>
      </c>
      <c r="D130" s="243"/>
      <c r="E130" s="243"/>
      <c r="F130" s="244" t="s">
        <v>701</v>
      </c>
      <c r="G130" s="243"/>
      <c r="H130" s="243" t="s">
        <v>713</v>
      </c>
      <c r="I130" s="243" t="s">
        <v>697</v>
      </c>
      <c r="J130" s="243">
        <v>20</v>
      </c>
      <c r="K130" s="263"/>
    </row>
    <row r="131" spans="2:11" ht="15" customHeight="1">
      <c r="B131" s="261"/>
      <c r="C131" s="222" t="s">
        <v>700</v>
      </c>
      <c r="D131" s="222"/>
      <c r="E131" s="222"/>
      <c r="F131" s="241" t="s">
        <v>701</v>
      </c>
      <c r="G131" s="222"/>
      <c r="H131" s="222" t="s">
        <v>734</v>
      </c>
      <c r="I131" s="222" t="s">
        <v>697</v>
      </c>
      <c r="J131" s="222">
        <v>50</v>
      </c>
      <c r="K131" s="263"/>
    </row>
    <row r="132" spans="2:11" ht="15" customHeight="1">
      <c r="B132" s="261"/>
      <c r="C132" s="222" t="s">
        <v>714</v>
      </c>
      <c r="D132" s="222"/>
      <c r="E132" s="222"/>
      <c r="F132" s="241" t="s">
        <v>701</v>
      </c>
      <c r="G132" s="222"/>
      <c r="H132" s="222" t="s">
        <v>734</v>
      </c>
      <c r="I132" s="222" t="s">
        <v>697</v>
      </c>
      <c r="J132" s="222">
        <v>50</v>
      </c>
      <c r="K132" s="263"/>
    </row>
    <row r="133" spans="2:11" ht="15" customHeight="1">
      <c r="B133" s="261"/>
      <c r="C133" s="222" t="s">
        <v>720</v>
      </c>
      <c r="D133" s="222"/>
      <c r="E133" s="222"/>
      <c r="F133" s="241" t="s">
        <v>701</v>
      </c>
      <c r="G133" s="222"/>
      <c r="H133" s="222" t="s">
        <v>734</v>
      </c>
      <c r="I133" s="222" t="s">
        <v>697</v>
      </c>
      <c r="J133" s="222">
        <v>50</v>
      </c>
      <c r="K133" s="263"/>
    </row>
    <row r="134" spans="2:11" ht="15" customHeight="1">
      <c r="B134" s="261"/>
      <c r="C134" s="222" t="s">
        <v>722</v>
      </c>
      <c r="D134" s="222"/>
      <c r="E134" s="222"/>
      <c r="F134" s="241" t="s">
        <v>701</v>
      </c>
      <c r="G134" s="222"/>
      <c r="H134" s="222" t="s">
        <v>734</v>
      </c>
      <c r="I134" s="222" t="s">
        <v>697</v>
      </c>
      <c r="J134" s="222">
        <v>50</v>
      </c>
      <c r="K134" s="263"/>
    </row>
    <row r="135" spans="2:11" ht="15" customHeight="1">
      <c r="B135" s="261"/>
      <c r="C135" s="222" t="s">
        <v>129</v>
      </c>
      <c r="D135" s="222"/>
      <c r="E135" s="222"/>
      <c r="F135" s="241" t="s">
        <v>701</v>
      </c>
      <c r="G135" s="222"/>
      <c r="H135" s="222" t="s">
        <v>747</v>
      </c>
      <c r="I135" s="222" t="s">
        <v>697</v>
      </c>
      <c r="J135" s="222">
        <v>255</v>
      </c>
      <c r="K135" s="263"/>
    </row>
    <row r="136" spans="2:11" ht="15" customHeight="1">
      <c r="B136" s="261"/>
      <c r="C136" s="222" t="s">
        <v>724</v>
      </c>
      <c r="D136" s="222"/>
      <c r="E136" s="222"/>
      <c r="F136" s="241" t="s">
        <v>695</v>
      </c>
      <c r="G136" s="222"/>
      <c r="H136" s="222" t="s">
        <v>748</v>
      </c>
      <c r="I136" s="222" t="s">
        <v>726</v>
      </c>
      <c r="J136" s="222"/>
      <c r="K136" s="263"/>
    </row>
    <row r="137" spans="2:11" ht="15" customHeight="1">
      <c r="B137" s="261"/>
      <c r="C137" s="222" t="s">
        <v>727</v>
      </c>
      <c r="D137" s="222"/>
      <c r="E137" s="222"/>
      <c r="F137" s="241" t="s">
        <v>695</v>
      </c>
      <c r="G137" s="222"/>
      <c r="H137" s="222" t="s">
        <v>749</v>
      </c>
      <c r="I137" s="222" t="s">
        <v>729</v>
      </c>
      <c r="J137" s="222"/>
      <c r="K137" s="263"/>
    </row>
    <row r="138" spans="2:11" ht="15" customHeight="1">
      <c r="B138" s="261"/>
      <c r="C138" s="222" t="s">
        <v>730</v>
      </c>
      <c r="D138" s="222"/>
      <c r="E138" s="222"/>
      <c r="F138" s="241" t="s">
        <v>695</v>
      </c>
      <c r="G138" s="222"/>
      <c r="H138" s="222" t="s">
        <v>730</v>
      </c>
      <c r="I138" s="222" t="s">
        <v>729</v>
      </c>
      <c r="J138" s="222"/>
      <c r="K138" s="263"/>
    </row>
    <row r="139" spans="2:11" ht="15" customHeight="1">
      <c r="B139" s="261"/>
      <c r="C139" s="222" t="s">
        <v>40</v>
      </c>
      <c r="D139" s="222"/>
      <c r="E139" s="222"/>
      <c r="F139" s="241" t="s">
        <v>695</v>
      </c>
      <c r="G139" s="222"/>
      <c r="H139" s="222" t="s">
        <v>750</v>
      </c>
      <c r="I139" s="222" t="s">
        <v>729</v>
      </c>
      <c r="J139" s="222"/>
      <c r="K139" s="263"/>
    </row>
    <row r="140" spans="2:11" ht="15" customHeight="1">
      <c r="B140" s="261"/>
      <c r="C140" s="222" t="s">
        <v>751</v>
      </c>
      <c r="D140" s="222"/>
      <c r="E140" s="222"/>
      <c r="F140" s="241" t="s">
        <v>695</v>
      </c>
      <c r="G140" s="222"/>
      <c r="H140" s="222" t="s">
        <v>752</v>
      </c>
      <c r="I140" s="222" t="s">
        <v>729</v>
      </c>
      <c r="J140" s="222"/>
      <c r="K140" s="263"/>
    </row>
    <row r="141" spans="2:11" ht="15" customHeight="1">
      <c r="B141" s="264"/>
      <c r="C141" s="265"/>
      <c r="D141" s="265"/>
      <c r="E141" s="265"/>
      <c r="F141" s="265"/>
      <c r="G141" s="265"/>
      <c r="H141" s="265"/>
      <c r="I141" s="265"/>
      <c r="J141" s="265"/>
      <c r="K141" s="266"/>
    </row>
    <row r="142" spans="2:11" ht="18.75" customHeight="1">
      <c r="B142" s="218"/>
      <c r="C142" s="218"/>
      <c r="D142" s="218"/>
      <c r="E142" s="218"/>
      <c r="F142" s="253"/>
      <c r="G142" s="218"/>
      <c r="H142" s="218"/>
      <c r="I142" s="218"/>
      <c r="J142" s="218"/>
      <c r="K142" s="218"/>
    </row>
    <row r="143" spans="2:11" ht="18.75" customHeight="1">
      <c r="B143" s="228"/>
      <c r="C143" s="228"/>
      <c r="D143" s="228"/>
      <c r="E143" s="228"/>
      <c r="F143" s="228"/>
      <c r="G143" s="228"/>
      <c r="H143" s="228"/>
      <c r="I143" s="228"/>
      <c r="J143" s="228"/>
      <c r="K143" s="228"/>
    </row>
    <row r="144" spans="2:11" ht="7.5" customHeight="1">
      <c r="B144" s="229"/>
      <c r="C144" s="230"/>
      <c r="D144" s="230"/>
      <c r="E144" s="230"/>
      <c r="F144" s="230"/>
      <c r="G144" s="230"/>
      <c r="H144" s="230"/>
      <c r="I144" s="230"/>
      <c r="J144" s="230"/>
      <c r="K144" s="231"/>
    </row>
    <row r="145" spans="2:11" ht="45" customHeight="1">
      <c r="B145" s="232"/>
      <c r="C145" s="338" t="s">
        <v>753</v>
      </c>
      <c r="D145" s="338"/>
      <c r="E145" s="338"/>
      <c r="F145" s="338"/>
      <c r="G145" s="338"/>
      <c r="H145" s="338"/>
      <c r="I145" s="338"/>
      <c r="J145" s="338"/>
      <c r="K145" s="233"/>
    </row>
    <row r="146" spans="2:11" ht="17.25" customHeight="1">
      <c r="B146" s="232"/>
      <c r="C146" s="234" t="s">
        <v>689</v>
      </c>
      <c r="D146" s="234"/>
      <c r="E146" s="234"/>
      <c r="F146" s="234" t="s">
        <v>690</v>
      </c>
      <c r="G146" s="235"/>
      <c r="H146" s="234" t="s">
        <v>124</v>
      </c>
      <c r="I146" s="234" t="s">
        <v>59</v>
      </c>
      <c r="J146" s="234" t="s">
        <v>691</v>
      </c>
      <c r="K146" s="233"/>
    </row>
    <row r="147" spans="2:11" ht="17.25" customHeight="1">
      <c r="B147" s="232"/>
      <c r="C147" s="236" t="s">
        <v>692</v>
      </c>
      <c r="D147" s="236"/>
      <c r="E147" s="236"/>
      <c r="F147" s="237" t="s">
        <v>693</v>
      </c>
      <c r="G147" s="238"/>
      <c r="H147" s="236"/>
      <c r="I147" s="236"/>
      <c r="J147" s="236" t="s">
        <v>694</v>
      </c>
      <c r="K147" s="233"/>
    </row>
    <row r="148" spans="2:11" ht="5.25" customHeight="1">
      <c r="B148" s="242"/>
      <c r="C148" s="239"/>
      <c r="D148" s="239"/>
      <c r="E148" s="239"/>
      <c r="F148" s="239"/>
      <c r="G148" s="240"/>
      <c r="H148" s="239"/>
      <c r="I148" s="239"/>
      <c r="J148" s="239"/>
      <c r="K148" s="263"/>
    </row>
    <row r="149" spans="2:11" ht="15" customHeight="1">
      <c r="B149" s="242"/>
      <c r="C149" s="267" t="s">
        <v>698</v>
      </c>
      <c r="D149" s="222"/>
      <c r="E149" s="222"/>
      <c r="F149" s="268" t="s">
        <v>695</v>
      </c>
      <c r="G149" s="222"/>
      <c r="H149" s="267" t="s">
        <v>734</v>
      </c>
      <c r="I149" s="267" t="s">
        <v>697</v>
      </c>
      <c r="J149" s="267">
        <v>120</v>
      </c>
      <c r="K149" s="263"/>
    </row>
    <row r="150" spans="2:11" ht="15" customHeight="1">
      <c r="B150" s="242"/>
      <c r="C150" s="267" t="s">
        <v>743</v>
      </c>
      <c r="D150" s="222"/>
      <c r="E150" s="222"/>
      <c r="F150" s="268" t="s">
        <v>695</v>
      </c>
      <c r="G150" s="222"/>
      <c r="H150" s="267" t="s">
        <v>754</v>
      </c>
      <c r="I150" s="267" t="s">
        <v>697</v>
      </c>
      <c r="J150" s="267" t="s">
        <v>745</v>
      </c>
      <c r="K150" s="263"/>
    </row>
    <row r="151" spans="2:11" ht="15" customHeight="1">
      <c r="B151" s="242"/>
      <c r="C151" s="267" t="s">
        <v>644</v>
      </c>
      <c r="D151" s="222"/>
      <c r="E151" s="222"/>
      <c r="F151" s="268" t="s">
        <v>695</v>
      </c>
      <c r="G151" s="222"/>
      <c r="H151" s="267" t="s">
        <v>755</v>
      </c>
      <c r="I151" s="267" t="s">
        <v>697</v>
      </c>
      <c r="J151" s="267" t="s">
        <v>745</v>
      </c>
      <c r="K151" s="263"/>
    </row>
    <row r="152" spans="2:11" ht="15" customHeight="1">
      <c r="B152" s="242"/>
      <c r="C152" s="267" t="s">
        <v>700</v>
      </c>
      <c r="D152" s="222"/>
      <c r="E152" s="222"/>
      <c r="F152" s="268" t="s">
        <v>701</v>
      </c>
      <c r="G152" s="222"/>
      <c r="H152" s="267" t="s">
        <v>734</v>
      </c>
      <c r="I152" s="267" t="s">
        <v>697</v>
      </c>
      <c r="J152" s="267">
        <v>50</v>
      </c>
      <c r="K152" s="263"/>
    </row>
    <row r="153" spans="2:11" ht="15" customHeight="1">
      <c r="B153" s="242"/>
      <c r="C153" s="267" t="s">
        <v>703</v>
      </c>
      <c r="D153" s="222"/>
      <c r="E153" s="222"/>
      <c r="F153" s="268" t="s">
        <v>695</v>
      </c>
      <c r="G153" s="222"/>
      <c r="H153" s="267" t="s">
        <v>734</v>
      </c>
      <c r="I153" s="267" t="s">
        <v>705</v>
      </c>
      <c r="J153" s="267"/>
      <c r="K153" s="263"/>
    </row>
    <row r="154" spans="2:11" ht="15" customHeight="1">
      <c r="B154" s="242"/>
      <c r="C154" s="267" t="s">
        <v>714</v>
      </c>
      <c r="D154" s="222"/>
      <c r="E154" s="222"/>
      <c r="F154" s="268" t="s">
        <v>701</v>
      </c>
      <c r="G154" s="222"/>
      <c r="H154" s="267" t="s">
        <v>734</v>
      </c>
      <c r="I154" s="267" t="s">
        <v>697</v>
      </c>
      <c r="J154" s="267">
        <v>50</v>
      </c>
      <c r="K154" s="263"/>
    </row>
    <row r="155" spans="2:11" ht="15" customHeight="1">
      <c r="B155" s="242"/>
      <c r="C155" s="267" t="s">
        <v>722</v>
      </c>
      <c r="D155" s="222"/>
      <c r="E155" s="222"/>
      <c r="F155" s="268" t="s">
        <v>701</v>
      </c>
      <c r="G155" s="222"/>
      <c r="H155" s="267" t="s">
        <v>734</v>
      </c>
      <c r="I155" s="267" t="s">
        <v>697</v>
      </c>
      <c r="J155" s="267">
        <v>50</v>
      </c>
      <c r="K155" s="263"/>
    </row>
    <row r="156" spans="2:11" ht="15" customHeight="1">
      <c r="B156" s="242"/>
      <c r="C156" s="267" t="s">
        <v>720</v>
      </c>
      <c r="D156" s="222"/>
      <c r="E156" s="222"/>
      <c r="F156" s="268" t="s">
        <v>701</v>
      </c>
      <c r="G156" s="222"/>
      <c r="H156" s="267" t="s">
        <v>734</v>
      </c>
      <c r="I156" s="267" t="s">
        <v>697</v>
      </c>
      <c r="J156" s="267">
        <v>50</v>
      </c>
      <c r="K156" s="263"/>
    </row>
    <row r="157" spans="2:11" ht="15" customHeight="1">
      <c r="B157" s="242"/>
      <c r="C157" s="267" t="s">
        <v>92</v>
      </c>
      <c r="D157" s="222"/>
      <c r="E157" s="222"/>
      <c r="F157" s="268" t="s">
        <v>695</v>
      </c>
      <c r="G157" s="222"/>
      <c r="H157" s="267" t="s">
        <v>756</v>
      </c>
      <c r="I157" s="267" t="s">
        <v>697</v>
      </c>
      <c r="J157" s="267" t="s">
        <v>757</v>
      </c>
      <c r="K157" s="263"/>
    </row>
    <row r="158" spans="2:11" ht="15" customHeight="1">
      <c r="B158" s="242"/>
      <c r="C158" s="267" t="s">
        <v>758</v>
      </c>
      <c r="D158" s="222"/>
      <c r="E158" s="222"/>
      <c r="F158" s="268" t="s">
        <v>695</v>
      </c>
      <c r="G158" s="222"/>
      <c r="H158" s="267" t="s">
        <v>759</v>
      </c>
      <c r="I158" s="267" t="s">
        <v>729</v>
      </c>
      <c r="J158" s="267"/>
      <c r="K158" s="263"/>
    </row>
    <row r="159" spans="2:11" ht="15" customHeight="1">
      <c r="B159" s="269"/>
      <c r="C159" s="251"/>
      <c r="D159" s="251"/>
      <c r="E159" s="251"/>
      <c r="F159" s="251"/>
      <c r="G159" s="251"/>
      <c r="H159" s="251"/>
      <c r="I159" s="251"/>
      <c r="J159" s="251"/>
      <c r="K159" s="270"/>
    </row>
    <row r="160" spans="2:11" ht="18.75" customHeight="1">
      <c r="B160" s="218"/>
      <c r="C160" s="222"/>
      <c r="D160" s="222"/>
      <c r="E160" s="222"/>
      <c r="F160" s="241"/>
      <c r="G160" s="222"/>
      <c r="H160" s="222"/>
      <c r="I160" s="222"/>
      <c r="J160" s="222"/>
      <c r="K160" s="218"/>
    </row>
    <row r="161" spans="2:11" ht="18.75" customHeight="1">
      <c r="B161" s="228"/>
      <c r="C161" s="228"/>
      <c r="D161" s="228"/>
      <c r="E161" s="228"/>
      <c r="F161" s="228"/>
      <c r="G161" s="228"/>
      <c r="H161" s="228"/>
      <c r="I161" s="228"/>
      <c r="J161" s="228"/>
      <c r="K161" s="228"/>
    </row>
    <row r="162" spans="2:11" ht="7.5" customHeight="1">
      <c r="B162" s="210"/>
      <c r="C162" s="211"/>
      <c r="D162" s="211"/>
      <c r="E162" s="211"/>
      <c r="F162" s="211"/>
      <c r="G162" s="211"/>
      <c r="H162" s="211"/>
      <c r="I162" s="211"/>
      <c r="J162" s="211"/>
      <c r="K162" s="212"/>
    </row>
    <row r="163" spans="2:11" ht="45" customHeight="1">
      <c r="B163" s="213"/>
      <c r="C163" s="333" t="s">
        <v>760</v>
      </c>
      <c r="D163" s="333"/>
      <c r="E163" s="333"/>
      <c r="F163" s="333"/>
      <c r="G163" s="333"/>
      <c r="H163" s="333"/>
      <c r="I163" s="333"/>
      <c r="J163" s="333"/>
      <c r="K163" s="214"/>
    </row>
    <row r="164" spans="2:11" ht="17.25" customHeight="1">
      <c r="B164" s="213"/>
      <c r="C164" s="234" t="s">
        <v>689</v>
      </c>
      <c r="D164" s="234"/>
      <c r="E164" s="234"/>
      <c r="F164" s="234" t="s">
        <v>690</v>
      </c>
      <c r="G164" s="271"/>
      <c r="H164" s="272" t="s">
        <v>124</v>
      </c>
      <c r="I164" s="272" t="s">
        <v>59</v>
      </c>
      <c r="J164" s="234" t="s">
        <v>691</v>
      </c>
      <c r="K164" s="214"/>
    </row>
    <row r="165" spans="2:11" ht="17.25" customHeight="1">
      <c r="B165" s="215"/>
      <c r="C165" s="236" t="s">
        <v>692</v>
      </c>
      <c r="D165" s="236"/>
      <c r="E165" s="236"/>
      <c r="F165" s="237" t="s">
        <v>693</v>
      </c>
      <c r="G165" s="273"/>
      <c r="H165" s="274"/>
      <c r="I165" s="274"/>
      <c r="J165" s="236" t="s">
        <v>694</v>
      </c>
      <c r="K165" s="216"/>
    </row>
    <row r="166" spans="2:11" ht="5.25" customHeight="1">
      <c r="B166" s="242"/>
      <c r="C166" s="239"/>
      <c r="D166" s="239"/>
      <c r="E166" s="239"/>
      <c r="F166" s="239"/>
      <c r="G166" s="240"/>
      <c r="H166" s="239"/>
      <c r="I166" s="239"/>
      <c r="J166" s="239"/>
      <c r="K166" s="263"/>
    </row>
    <row r="167" spans="2:11" ht="15" customHeight="1">
      <c r="B167" s="242"/>
      <c r="C167" s="222" t="s">
        <v>698</v>
      </c>
      <c r="D167" s="222"/>
      <c r="E167" s="222"/>
      <c r="F167" s="241" t="s">
        <v>695</v>
      </c>
      <c r="G167" s="222"/>
      <c r="H167" s="222" t="s">
        <v>734</v>
      </c>
      <c r="I167" s="222" t="s">
        <v>697</v>
      </c>
      <c r="J167" s="222">
        <v>120</v>
      </c>
      <c r="K167" s="263"/>
    </row>
    <row r="168" spans="2:11" ht="15" customHeight="1">
      <c r="B168" s="242"/>
      <c r="C168" s="222" t="s">
        <v>743</v>
      </c>
      <c r="D168" s="222"/>
      <c r="E168" s="222"/>
      <c r="F168" s="241" t="s">
        <v>695</v>
      </c>
      <c r="G168" s="222"/>
      <c r="H168" s="222" t="s">
        <v>744</v>
      </c>
      <c r="I168" s="222" t="s">
        <v>697</v>
      </c>
      <c r="J168" s="222" t="s">
        <v>745</v>
      </c>
      <c r="K168" s="263"/>
    </row>
    <row r="169" spans="2:11" ht="15" customHeight="1">
      <c r="B169" s="242"/>
      <c r="C169" s="222" t="s">
        <v>644</v>
      </c>
      <c r="D169" s="222"/>
      <c r="E169" s="222"/>
      <c r="F169" s="241" t="s">
        <v>695</v>
      </c>
      <c r="G169" s="222"/>
      <c r="H169" s="222" t="s">
        <v>761</v>
      </c>
      <c r="I169" s="222" t="s">
        <v>697</v>
      </c>
      <c r="J169" s="222" t="s">
        <v>745</v>
      </c>
      <c r="K169" s="263"/>
    </row>
    <row r="170" spans="2:11" ht="15" customHeight="1">
      <c r="B170" s="242"/>
      <c r="C170" s="222" t="s">
        <v>700</v>
      </c>
      <c r="D170" s="222"/>
      <c r="E170" s="222"/>
      <c r="F170" s="241" t="s">
        <v>701</v>
      </c>
      <c r="G170" s="222"/>
      <c r="H170" s="222" t="s">
        <v>761</v>
      </c>
      <c r="I170" s="222" t="s">
        <v>697</v>
      </c>
      <c r="J170" s="222">
        <v>50</v>
      </c>
      <c r="K170" s="263"/>
    </row>
    <row r="171" spans="2:11" ht="15" customHeight="1">
      <c r="B171" s="242"/>
      <c r="C171" s="222" t="s">
        <v>703</v>
      </c>
      <c r="D171" s="222"/>
      <c r="E171" s="222"/>
      <c r="F171" s="241" t="s">
        <v>695</v>
      </c>
      <c r="G171" s="222"/>
      <c r="H171" s="222" t="s">
        <v>761</v>
      </c>
      <c r="I171" s="222" t="s">
        <v>705</v>
      </c>
      <c r="J171" s="222"/>
      <c r="K171" s="263"/>
    </row>
    <row r="172" spans="2:11" ht="15" customHeight="1">
      <c r="B172" s="242"/>
      <c r="C172" s="222" t="s">
        <v>714</v>
      </c>
      <c r="D172" s="222"/>
      <c r="E172" s="222"/>
      <c r="F172" s="241" t="s">
        <v>701</v>
      </c>
      <c r="G172" s="222"/>
      <c r="H172" s="222" t="s">
        <v>761</v>
      </c>
      <c r="I172" s="222" t="s">
        <v>697</v>
      </c>
      <c r="J172" s="222">
        <v>50</v>
      </c>
      <c r="K172" s="263"/>
    </row>
    <row r="173" spans="2:11" ht="15" customHeight="1">
      <c r="B173" s="242"/>
      <c r="C173" s="222" t="s">
        <v>722</v>
      </c>
      <c r="D173" s="222"/>
      <c r="E173" s="222"/>
      <c r="F173" s="241" t="s">
        <v>701</v>
      </c>
      <c r="G173" s="222"/>
      <c r="H173" s="222" t="s">
        <v>761</v>
      </c>
      <c r="I173" s="222" t="s">
        <v>697</v>
      </c>
      <c r="J173" s="222">
        <v>50</v>
      </c>
      <c r="K173" s="263"/>
    </row>
    <row r="174" spans="2:11" ht="15" customHeight="1">
      <c r="B174" s="242"/>
      <c r="C174" s="222" t="s">
        <v>720</v>
      </c>
      <c r="D174" s="222"/>
      <c r="E174" s="222"/>
      <c r="F174" s="241" t="s">
        <v>701</v>
      </c>
      <c r="G174" s="222"/>
      <c r="H174" s="222" t="s">
        <v>761</v>
      </c>
      <c r="I174" s="222" t="s">
        <v>697</v>
      </c>
      <c r="J174" s="222">
        <v>50</v>
      </c>
      <c r="K174" s="263"/>
    </row>
    <row r="175" spans="2:11" ht="15" customHeight="1">
      <c r="B175" s="242"/>
      <c r="C175" s="222" t="s">
        <v>123</v>
      </c>
      <c r="D175" s="222"/>
      <c r="E175" s="222"/>
      <c r="F175" s="241" t="s">
        <v>695</v>
      </c>
      <c r="G175" s="222"/>
      <c r="H175" s="222" t="s">
        <v>762</v>
      </c>
      <c r="I175" s="222" t="s">
        <v>763</v>
      </c>
      <c r="J175" s="222"/>
      <c r="K175" s="263"/>
    </row>
    <row r="176" spans="2:11" ht="15" customHeight="1">
      <c r="B176" s="242"/>
      <c r="C176" s="222" t="s">
        <v>59</v>
      </c>
      <c r="D176" s="222"/>
      <c r="E176" s="222"/>
      <c r="F176" s="241" t="s">
        <v>695</v>
      </c>
      <c r="G176" s="222"/>
      <c r="H176" s="222" t="s">
        <v>764</v>
      </c>
      <c r="I176" s="222" t="s">
        <v>765</v>
      </c>
      <c r="J176" s="222">
        <v>1</v>
      </c>
      <c r="K176" s="263"/>
    </row>
    <row r="177" spans="2:11" ht="15" customHeight="1">
      <c r="B177" s="242"/>
      <c r="C177" s="222" t="s">
        <v>55</v>
      </c>
      <c r="D177" s="222"/>
      <c r="E177" s="222"/>
      <c r="F177" s="241" t="s">
        <v>695</v>
      </c>
      <c r="G177" s="222"/>
      <c r="H177" s="222" t="s">
        <v>766</v>
      </c>
      <c r="I177" s="222" t="s">
        <v>697</v>
      </c>
      <c r="J177" s="222">
        <v>20</v>
      </c>
      <c r="K177" s="263"/>
    </row>
    <row r="178" spans="2:11" ht="15" customHeight="1">
      <c r="B178" s="242"/>
      <c r="C178" s="222" t="s">
        <v>124</v>
      </c>
      <c r="D178" s="222"/>
      <c r="E178" s="222"/>
      <c r="F178" s="241" t="s">
        <v>695</v>
      </c>
      <c r="G178" s="222"/>
      <c r="H178" s="222" t="s">
        <v>767</v>
      </c>
      <c r="I178" s="222" t="s">
        <v>697</v>
      </c>
      <c r="J178" s="222">
        <v>255</v>
      </c>
      <c r="K178" s="263"/>
    </row>
    <row r="179" spans="2:11" ht="15" customHeight="1">
      <c r="B179" s="242"/>
      <c r="C179" s="222" t="s">
        <v>125</v>
      </c>
      <c r="D179" s="222"/>
      <c r="E179" s="222"/>
      <c r="F179" s="241" t="s">
        <v>695</v>
      </c>
      <c r="G179" s="222"/>
      <c r="H179" s="222" t="s">
        <v>660</v>
      </c>
      <c r="I179" s="222" t="s">
        <v>697</v>
      </c>
      <c r="J179" s="222">
        <v>10</v>
      </c>
      <c r="K179" s="263"/>
    </row>
    <row r="180" spans="2:11" ht="15" customHeight="1">
      <c r="B180" s="242"/>
      <c r="C180" s="222" t="s">
        <v>126</v>
      </c>
      <c r="D180" s="222"/>
      <c r="E180" s="222"/>
      <c r="F180" s="241" t="s">
        <v>695</v>
      </c>
      <c r="G180" s="222"/>
      <c r="H180" s="222" t="s">
        <v>768</v>
      </c>
      <c r="I180" s="222" t="s">
        <v>729</v>
      </c>
      <c r="J180" s="222"/>
      <c r="K180" s="263"/>
    </row>
    <row r="181" spans="2:11" ht="15" customHeight="1">
      <c r="B181" s="242"/>
      <c r="C181" s="222" t="s">
        <v>769</v>
      </c>
      <c r="D181" s="222"/>
      <c r="E181" s="222"/>
      <c r="F181" s="241" t="s">
        <v>695</v>
      </c>
      <c r="G181" s="222"/>
      <c r="H181" s="222" t="s">
        <v>770</v>
      </c>
      <c r="I181" s="222" t="s">
        <v>729</v>
      </c>
      <c r="J181" s="222"/>
      <c r="K181" s="263"/>
    </row>
    <row r="182" spans="2:11" ht="15" customHeight="1">
      <c r="B182" s="242"/>
      <c r="C182" s="222" t="s">
        <v>758</v>
      </c>
      <c r="D182" s="222"/>
      <c r="E182" s="222"/>
      <c r="F182" s="241" t="s">
        <v>695</v>
      </c>
      <c r="G182" s="222"/>
      <c r="H182" s="222" t="s">
        <v>771</v>
      </c>
      <c r="I182" s="222" t="s">
        <v>729</v>
      </c>
      <c r="J182" s="222"/>
      <c r="K182" s="263"/>
    </row>
    <row r="183" spans="2:11" ht="15" customHeight="1">
      <c r="B183" s="242"/>
      <c r="C183" s="222" t="s">
        <v>128</v>
      </c>
      <c r="D183" s="222"/>
      <c r="E183" s="222"/>
      <c r="F183" s="241" t="s">
        <v>701</v>
      </c>
      <c r="G183" s="222"/>
      <c r="H183" s="222" t="s">
        <v>772</v>
      </c>
      <c r="I183" s="222" t="s">
        <v>697</v>
      </c>
      <c r="J183" s="222">
        <v>50</v>
      </c>
      <c r="K183" s="263"/>
    </row>
    <row r="184" spans="2:11" ht="15" customHeight="1">
      <c r="B184" s="242"/>
      <c r="C184" s="222" t="s">
        <v>773</v>
      </c>
      <c r="D184" s="222"/>
      <c r="E184" s="222"/>
      <c r="F184" s="241" t="s">
        <v>701</v>
      </c>
      <c r="G184" s="222"/>
      <c r="H184" s="222" t="s">
        <v>774</v>
      </c>
      <c r="I184" s="222" t="s">
        <v>775</v>
      </c>
      <c r="J184" s="222"/>
      <c r="K184" s="263"/>
    </row>
    <row r="185" spans="2:11" ht="15" customHeight="1">
      <c r="B185" s="242"/>
      <c r="C185" s="222" t="s">
        <v>776</v>
      </c>
      <c r="D185" s="222"/>
      <c r="E185" s="222"/>
      <c r="F185" s="241" t="s">
        <v>701</v>
      </c>
      <c r="G185" s="222"/>
      <c r="H185" s="222" t="s">
        <v>777</v>
      </c>
      <c r="I185" s="222" t="s">
        <v>775</v>
      </c>
      <c r="J185" s="222"/>
      <c r="K185" s="263"/>
    </row>
    <row r="186" spans="2:11" ht="15" customHeight="1">
      <c r="B186" s="242"/>
      <c r="C186" s="222" t="s">
        <v>778</v>
      </c>
      <c r="D186" s="222"/>
      <c r="E186" s="222"/>
      <c r="F186" s="241" t="s">
        <v>701</v>
      </c>
      <c r="G186" s="222"/>
      <c r="H186" s="222" t="s">
        <v>779</v>
      </c>
      <c r="I186" s="222" t="s">
        <v>775</v>
      </c>
      <c r="J186" s="222"/>
      <c r="K186" s="263"/>
    </row>
    <row r="187" spans="2:11" ht="15" customHeight="1">
      <c r="B187" s="242"/>
      <c r="C187" s="275" t="s">
        <v>780</v>
      </c>
      <c r="D187" s="222"/>
      <c r="E187" s="222"/>
      <c r="F187" s="241" t="s">
        <v>701</v>
      </c>
      <c r="G187" s="222"/>
      <c r="H187" s="222" t="s">
        <v>781</v>
      </c>
      <c r="I187" s="222" t="s">
        <v>782</v>
      </c>
      <c r="J187" s="276" t="s">
        <v>783</v>
      </c>
      <c r="K187" s="263"/>
    </row>
    <row r="188" spans="2:11" ht="15" customHeight="1">
      <c r="B188" s="242"/>
      <c r="C188" s="227" t="s">
        <v>44</v>
      </c>
      <c r="D188" s="222"/>
      <c r="E188" s="222"/>
      <c r="F188" s="241" t="s">
        <v>695</v>
      </c>
      <c r="G188" s="222"/>
      <c r="H188" s="218" t="s">
        <v>784</v>
      </c>
      <c r="I188" s="222" t="s">
        <v>785</v>
      </c>
      <c r="J188" s="222"/>
      <c r="K188" s="263"/>
    </row>
    <row r="189" spans="2:11" ht="15" customHeight="1">
      <c r="B189" s="242"/>
      <c r="C189" s="227" t="s">
        <v>786</v>
      </c>
      <c r="D189" s="222"/>
      <c r="E189" s="222"/>
      <c r="F189" s="241" t="s">
        <v>695</v>
      </c>
      <c r="G189" s="222"/>
      <c r="H189" s="222" t="s">
        <v>787</v>
      </c>
      <c r="I189" s="222" t="s">
        <v>729</v>
      </c>
      <c r="J189" s="222"/>
      <c r="K189" s="263"/>
    </row>
    <row r="190" spans="2:11" ht="15" customHeight="1">
      <c r="B190" s="242"/>
      <c r="C190" s="227" t="s">
        <v>788</v>
      </c>
      <c r="D190" s="222"/>
      <c r="E190" s="222"/>
      <c r="F190" s="241" t="s">
        <v>695</v>
      </c>
      <c r="G190" s="222"/>
      <c r="H190" s="222" t="s">
        <v>789</v>
      </c>
      <c r="I190" s="222" t="s">
        <v>729</v>
      </c>
      <c r="J190" s="222"/>
      <c r="K190" s="263"/>
    </row>
    <row r="191" spans="2:11" ht="15" customHeight="1">
      <c r="B191" s="242"/>
      <c r="C191" s="227" t="s">
        <v>790</v>
      </c>
      <c r="D191" s="222"/>
      <c r="E191" s="222"/>
      <c r="F191" s="241" t="s">
        <v>701</v>
      </c>
      <c r="G191" s="222"/>
      <c r="H191" s="222" t="s">
        <v>791</v>
      </c>
      <c r="I191" s="222" t="s">
        <v>729</v>
      </c>
      <c r="J191" s="222"/>
      <c r="K191" s="263"/>
    </row>
    <row r="192" spans="2:11" ht="15" customHeight="1">
      <c r="B192" s="269"/>
      <c r="C192" s="277"/>
      <c r="D192" s="251"/>
      <c r="E192" s="251"/>
      <c r="F192" s="251"/>
      <c r="G192" s="251"/>
      <c r="H192" s="251"/>
      <c r="I192" s="251"/>
      <c r="J192" s="251"/>
      <c r="K192" s="270"/>
    </row>
    <row r="193" spans="2:11" ht="18.75" customHeight="1">
      <c r="B193" s="218"/>
      <c r="C193" s="222"/>
      <c r="D193" s="222"/>
      <c r="E193" s="222"/>
      <c r="F193" s="241"/>
      <c r="G193" s="222"/>
      <c r="H193" s="222"/>
      <c r="I193" s="222"/>
      <c r="J193" s="222"/>
      <c r="K193" s="218"/>
    </row>
    <row r="194" spans="2:11" ht="18.75" customHeight="1">
      <c r="B194" s="218"/>
      <c r="C194" s="222"/>
      <c r="D194" s="222"/>
      <c r="E194" s="222"/>
      <c r="F194" s="241"/>
      <c r="G194" s="222"/>
      <c r="H194" s="222"/>
      <c r="I194" s="222"/>
      <c r="J194" s="222"/>
      <c r="K194" s="218"/>
    </row>
    <row r="195" spans="2:11" ht="18.75" customHeight="1">
      <c r="B195" s="228"/>
      <c r="C195" s="228"/>
      <c r="D195" s="228"/>
      <c r="E195" s="228"/>
      <c r="F195" s="228"/>
      <c r="G195" s="228"/>
      <c r="H195" s="228"/>
      <c r="I195" s="228"/>
      <c r="J195" s="228"/>
      <c r="K195" s="228"/>
    </row>
    <row r="196" spans="2:11">
      <c r="B196" s="210"/>
      <c r="C196" s="211"/>
      <c r="D196" s="211"/>
      <c r="E196" s="211"/>
      <c r="F196" s="211"/>
      <c r="G196" s="211"/>
      <c r="H196" s="211"/>
      <c r="I196" s="211"/>
      <c r="J196" s="211"/>
      <c r="K196" s="212"/>
    </row>
    <row r="197" spans="2:11" ht="21">
      <c r="B197" s="213"/>
      <c r="C197" s="333" t="s">
        <v>792</v>
      </c>
      <c r="D197" s="333"/>
      <c r="E197" s="333"/>
      <c r="F197" s="333"/>
      <c r="G197" s="333"/>
      <c r="H197" s="333"/>
      <c r="I197" s="333"/>
      <c r="J197" s="333"/>
      <c r="K197" s="214"/>
    </row>
    <row r="198" spans="2:11" ht="25.5" customHeight="1">
      <c r="B198" s="213"/>
      <c r="C198" s="278" t="s">
        <v>793</v>
      </c>
      <c r="D198" s="278"/>
      <c r="E198" s="278"/>
      <c r="F198" s="278" t="s">
        <v>794</v>
      </c>
      <c r="G198" s="279"/>
      <c r="H198" s="339" t="s">
        <v>795</v>
      </c>
      <c r="I198" s="339"/>
      <c r="J198" s="339"/>
      <c r="K198" s="214"/>
    </row>
    <row r="199" spans="2:11" ht="5.25" customHeight="1">
      <c r="B199" s="242"/>
      <c r="C199" s="239"/>
      <c r="D199" s="239"/>
      <c r="E199" s="239"/>
      <c r="F199" s="239"/>
      <c r="G199" s="222"/>
      <c r="H199" s="239"/>
      <c r="I199" s="239"/>
      <c r="J199" s="239"/>
      <c r="K199" s="263"/>
    </row>
    <row r="200" spans="2:11" ht="15" customHeight="1">
      <c r="B200" s="242"/>
      <c r="C200" s="222" t="s">
        <v>785</v>
      </c>
      <c r="D200" s="222"/>
      <c r="E200" s="222"/>
      <c r="F200" s="241" t="s">
        <v>45</v>
      </c>
      <c r="G200" s="222"/>
      <c r="H200" s="335" t="s">
        <v>796</v>
      </c>
      <c r="I200" s="335"/>
      <c r="J200" s="335"/>
      <c r="K200" s="263"/>
    </row>
    <row r="201" spans="2:11" ht="15" customHeight="1">
      <c r="B201" s="242"/>
      <c r="C201" s="248"/>
      <c r="D201" s="222"/>
      <c r="E201" s="222"/>
      <c r="F201" s="241" t="s">
        <v>46</v>
      </c>
      <c r="G201" s="222"/>
      <c r="H201" s="335" t="s">
        <v>797</v>
      </c>
      <c r="I201" s="335"/>
      <c r="J201" s="335"/>
      <c r="K201" s="263"/>
    </row>
    <row r="202" spans="2:11" ht="15" customHeight="1">
      <c r="B202" s="242"/>
      <c r="C202" s="248"/>
      <c r="D202" s="222"/>
      <c r="E202" s="222"/>
      <c r="F202" s="241" t="s">
        <v>49</v>
      </c>
      <c r="G202" s="222"/>
      <c r="H202" s="335" t="s">
        <v>798</v>
      </c>
      <c r="I202" s="335"/>
      <c r="J202" s="335"/>
      <c r="K202" s="263"/>
    </row>
    <row r="203" spans="2:11" ht="15" customHeight="1">
      <c r="B203" s="242"/>
      <c r="C203" s="222"/>
      <c r="D203" s="222"/>
      <c r="E203" s="222"/>
      <c r="F203" s="241" t="s">
        <v>47</v>
      </c>
      <c r="G203" s="222"/>
      <c r="H203" s="335" t="s">
        <v>799</v>
      </c>
      <c r="I203" s="335"/>
      <c r="J203" s="335"/>
      <c r="K203" s="263"/>
    </row>
    <row r="204" spans="2:11" ht="15" customHeight="1">
      <c r="B204" s="242"/>
      <c r="C204" s="222"/>
      <c r="D204" s="222"/>
      <c r="E204" s="222"/>
      <c r="F204" s="241" t="s">
        <v>48</v>
      </c>
      <c r="G204" s="222"/>
      <c r="H204" s="335" t="s">
        <v>800</v>
      </c>
      <c r="I204" s="335"/>
      <c r="J204" s="335"/>
      <c r="K204" s="263"/>
    </row>
    <row r="205" spans="2:11" ht="15" customHeight="1">
      <c r="B205" s="242"/>
      <c r="C205" s="222"/>
      <c r="D205" s="222"/>
      <c r="E205" s="222"/>
      <c r="F205" s="241"/>
      <c r="G205" s="222"/>
      <c r="H205" s="222"/>
      <c r="I205" s="222"/>
      <c r="J205" s="222"/>
      <c r="K205" s="263"/>
    </row>
    <row r="206" spans="2:11" ht="15" customHeight="1">
      <c r="B206" s="242"/>
      <c r="C206" s="222" t="s">
        <v>741</v>
      </c>
      <c r="D206" s="222"/>
      <c r="E206" s="222"/>
      <c r="F206" s="241" t="s">
        <v>80</v>
      </c>
      <c r="G206" s="222"/>
      <c r="H206" s="335" t="s">
        <v>801</v>
      </c>
      <c r="I206" s="335"/>
      <c r="J206" s="335"/>
      <c r="K206" s="263"/>
    </row>
    <row r="207" spans="2:11" ht="15" customHeight="1">
      <c r="B207" s="242"/>
      <c r="C207" s="248"/>
      <c r="D207" s="222"/>
      <c r="E207" s="222"/>
      <c r="F207" s="241" t="s">
        <v>638</v>
      </c>
      <c r="G207" s="222"/>
      <c r="H207" s="335" t="s">
        <v>639</v>
      </c>
      <c r="I207" s="335"/>
      <c r="J207" s="335"/>
      <c r="K207" s="263"/>
    </row>
    <row r="208" spans="2:11" ht="15" customHeight="1">
      <c r="B208" s="242"/>
      <c r="C208" s="222"/>
      <c r="D208" s="222"/>
      <c r="E208" s="222"/>
      <c r="F208" s="241" t="s">
        <v>636</v>
      </c>
      <c r="G208" s="222"/>
      <c r="H208" s="335" t="s">
        <v>802</v>
      </c>
      <c r="I208" s="335"/>
      <c r="J208" s="335"/>
      <c r="K208" s="263"/>
    </row>
    <row r="209" spans="2:11" ht="15" customHeight="1">
      <c r="B209" s="280"/>
      <c r="C209" s="248"/>
      <c r="D209" s="248"/>
      <c r="E209" s="248"/>
      <c r="F209" s="241" t="s">
        <v>640</v>
      </c>
      <c r="G209" s="227"/>
      <c r="H209" s="334" t="s">
        <v>641</v>
      </c>
      <c r="I209" s="334"/>
      <c r="J209" s="334"/>
      <c r="K209" s="281"/>
    </row>
    <row r="210" spans="2:11" ht="15" customHeight="1">
      <c r="B210" s="280"/>
      <c r="C210" s="248"/>
      <c r="D210" s="248"/>
      <c r="E210" s="248"/>
      <c r="F210" s="241" t="s">
        <v>642</v>
      </c>
      <c r="G210" s="227"/>
      <c r="H210" s="334" t="s">
        <v>803</v>
      </c>
      <c r="I210" s="334"/>
      <c r="J210" s="334"/>
      <c r="K210" s="281"/>
    </row>
    <row r="211" spans="2:11" ht="15" customHeight="1">
      <c r="B211" s="280"/>
      <c r="C211" s="248"/>
      <c r="D211" s="248"/>
      <c r="E211" s="248"/>
      <c r="F211" s="282"/>
      <c r="G211" s="227"/>
      <c r="H211" s="283"/>
      <c r="I211" s="283"/>
      <c r="J211" s="283"/>
      <c r="K211" s="281"/>
    </row>
    <row r="212" spans="2:11" ht="15" customHeight="1">
      <c r="B212" s="280"/>
      <c r="C212" s="222" t="s">
        <v>765</v>
      </c>
      <c r="D212" s="248"/>
      <c r="E212" s="248"/>
      <c r="F212" s="241">
        <v>1</v>
      </c>
      <c r="G212" s="227"/>
      <c r="H212" s="334" t="s">
        <v>804</v>
      </c>
      <c r="I212" s="334"/>
      <c r="J212" s="334"/>
      <c r="K212" s="281"/>
    </row>
    <row r="213" spans="2:11" ht="15" customHeight="1">
      <c r="B213" s="280"/>
      <c r="C213" s="248"/>
      <c r="D213" s="248"/>
      <c r="E213" s="248"/>
      <c r="F213" s="241">
        <v>2</v>
      </c>
      <c r="G213" s="227"/>
      <c r="H213" s="334" t="s">
        <v>805</v>
      </c>
      <c r="I213" s="334"/>
      <c r="J213" s="334"/>
      <c r="K213" s="281"/>
    </row>
    <row r="214" spans="2:11" ht="15" customHeight="1">
      <c r="B214" s="280"/>
      <c r="C214" s="248"/>
      <c r="D214" s="248"/>
      <c r="E214" s="248"/>
      <c r="F214" s="241">
        <v>3</v>
      </c>
      <c r="G214" s="227"/>
      <c r="H214" s="334" t="s">
        <v>806</v>
      </c>
      <c r="I214" s="334"/>
      <c r="J214" s="334"/>
      <c r="K214" s="281"/>
    </row>
    <row r="215" spans="2:11" ht="15" customHeight="1">
      <c r="B215" s="280"/>
      <c r="C215" s="248"/>
      <c r="D215" s="248"/>
      <c r="E215" s="248"/>
      <c r="F215" s="241">
        <v>4</v>
      </c>
      <c r="G215" s="227"/>
      <c r="H215" s="334" t="s">
        <v>807</v>
      </c>
      <c r="I215" s="334"/>
      <c r="J215" s="334"/>
      <c r="K215" s="281"/>
    </row>
    <row r="216" spans="2:11" ht="12.75" customHeight="1">
      <c r="B216" s="284"/>
      <c r="C216" s="285"/>
      <c r="D216" s="285"/>
      <c r="E216" s="285"/>
      <c r="F216" s="285"/>
      <c r="G216" s="285"/>
      <c r="H216" s="285"/>
      <c r="I216" s="285"/>
      <c r="J216" s="285"/>
      <c r="K216" s="28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10 - Stavební část</vt:lpstr>
      <vt:lpstr>Pokyny pro vyplnění</vt:lpstr>
      <vt:lpstr>'10 - Stavební část'!Názvy_tisku</vt:lpstr>
      <vt:lpstr>'Rekapitulace stavby'!Názvy_tisku</vt:lpstr>
      <vt:lpstr>'10 - Stavební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Hájek</dc:creator>
  <cp:lastModifiedBy>Havlíček Vladimír</cp:lastModifiedBy>
  <dcterms:created xsi:type="dcterms:W3CDTF">2017-08-25T06:37:21Z</dcterms:created>
  <dcterms:modified xsi:type="dcterms:W3CDTF">2018-03-05T14:03:59Z</dcterms:modified>
</cp:coreProperties>
</file>